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omments3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odrigo Medeiros\Desktop\Rodrigo\Polisys\Contagens\MEGASOFT\Pacote6_20160501\"/>
    </mc:Choice>
  </mc:AlternateContent>
  <bookViews>
    <workbookView xWindow="0" yWindow="0" windowWidth="15330" windowHeight="7650" tabRatio="485" activeTab="1"/>
  </bookViews>
  <sheets>
    <sheet name="Contagem" sheetId="1" r:id="rId1"/>
    <sheet name="Funções" sheetId="2" r:id="rId2"/>
    <sheet name="Sumário" sheetId="3" r:id="rId3"/>
  </sheets>
  <definedNames>
    <definedName name="_xlnm.Print_Area" localSheetId="1">Funções!$A$1:$U$7</definedName>
    <definedName name="_xlnm.Print_Area" localSheetId="2">Sumário!$A$1:$L$60</definedName>
    <definedName name="CF">Funções!#REF!</definedName>
    <definedName name="Data">Contagem!$X$7</definedName>
    <definedName name="Projeto">Contagem!$F$6</definedName>
    <definedName name="Responsável">Contagem!$F$7</definedName>
    <definedName name="Revisão">Contagem!$X$8</definedName>
    <definedName name="Revisor">Contagem!$F$8</definedName>
    <definedName name="_xlnm.Print_Titles" localSheetId="1">Funções!$1:$7</definedName>
    <definedName name="UFPB">Contagem!$Y$12</definedName>
    <definedName name="VAF">#REF!</definedName>
    <definedName name="VAFA">#REF!</definedName>
    <definedName name="VAFB">#REF!</definedName>
  </definedNames>
  <calcPr calcId="152511"/>
</workbook>
</file>

<file path=xl/calcChain.xml><?xml version="1.0" encoding="utf-8"?>
<calcChain xmlns="http://schemas.openxmlformats.org/spreadsheetml/2006/main">
  <c r="L282" i="2" l="1"/>
  <c r="N282" i="2" s="1"/>
  <c r="O282" i="2" s="1"/>
  <c r="L281" i="2"/>
  <c r="N281" i="2" s="1"/>
  <c r="O281" i="2" s="1"/>
  <c r="L280" i="2"/>
  <c r="K280" i="2" s="1"/>
  <c r="L279" i="2"/>
  <c r="K279" i="2" s="1"/>
  <c r="L403" i="2"/>
  <c r="K403" i="2" s="1"/>
  <c r="N403" i="2"/>
  <c r="O403" i="2"/>
  <c r="L404" i="2"/>
  <c r="M404" i="2" s="1"/>
  <c r="N404" i="2"/>
  <c r="O404" i="2"/>
  <c r="L405" i="2"/>
  <c r="M405" i="2" s="1"/>
  <c r="L406" i="2"/>
  <c r="M406" i="2" s="1"/>
  <c r="N406" i="2"/>
  <c r="O406" i="2"/>
  <c r="L407" i="2"/>
  <c r="K407" i="2" s="1"/>
  <c r="N407" i="2"/>
  <c r="O407" i="2"/>
  <c r="L408" i="2"/>
  <c r="N408" i="2" s="1"/>
  <c r="O408" i="2" s="1"/>
  <c r="L409" i="2"/>
  <c r="M409" i="2" s="1"/>
  <c r="L410" i="2"/>
  <c r="N410" i="2" s="1"/>
  <c r="O410" i="2" s="1"/>
  <c r="L411" i="2"/>
  <c r="K411" i="2" s="1"/>
  <c r="L412" i="2"/>
  <c r="K412" i="2" s="1"/>
  <c r="N412" i="2"/>
  <c r="O412" i="2"/>
  <c r="L413" i="2"/>
  <c r="M413" i="2" s="1"/>
  <c r="N413" i="2"/>
  <c r="O413" i="2"/>
  <c r="K406" i="2" l="1"/>
  <c r="K408" i="2"/>
  <c r="M412" i="2"/>
  <c r="N411" i="2"/>
  <c r="O411" i="2" s="1"/>
  <c r="M410" i="2"/>
  <c r="M408" i="2"/>
  <c r="K404" i="2"/>
  <c r="K410" i="2"/>
  <c r="K282" i="2"/>
  <c r="K281" i="2"/>
  <c r="N279" i="2"/>
  <c r="O279" i="2" s="1"/>
  <c r="M279" i="2"/>
  <c r="M280" i="2"/>
  <c r="M281" i="2"/>
  <c r="N280" i="2"/>
  <c r="O280" i="2" s="1"/>
  <c r="M282" i="2"/>
  <c r="K413" i="2"/>
  <c r="M411" i="2"/>
  <c r="K409" i="2"/>
  <c r="M407" i="2"/>
  <c r="K405" i="2"/>
  <c r="M403" i="2"/>
  <c r="N409" i="2"/>
  <c r="O409" i="2" s="1"/>
  <c r="N405" i="2"/>
  <c r="O405" i="2" s="1"/>
  <c r="L293" i="2"/>
  <c r="K293" i="2" s="1"/>
  <c r="L265" i="2"/>
  <c r="K265" i="2" s="1"/>
  <c r="O264" i="2"/>
  <c r="N264" i="2"/>
  <c r="L264" i="2"/>
  <c r="K264" i="2" s="1"/>
  <c r="L200" i="2"/>
  <c r="K200" i="2" s="1"/>
  <c r="L199" i="2"/>
  <c r="K199" i="2" s="1"/>
  <c r="L198" i="2"/>
  <c r="K198" i="2" s="1"/>
  <c r="L197" i="2"/>
  <c r="M197" i="2" s="1"/>
  <c r="L196" i="2"/>
  <c r="K196" i="2" s="1"/>
  <c r="O230" i="2"/>
  <c r="N230" i="2"/>
  <c r="L230" i="2"/>
  <c r="K230" i="2" s="1"/>
  <c r="L229" i="2"/>
  <c r="M229" i="2" s="1"/>
  <c r="L228" i="2"/>
  <c r="N228" i="2" s="1"/>
  <c r="O228" i="2" s="1"/>
  <c r="L227" i="2"/>
  <c r="K227" i="2" s="1"/>
  <c r="L226" i="2"/>
  <c r="K226" i="2" s="1"/>
  <c r="L225" i="2"/>
  <c r="M225" i="2" s="1"/>
  <c r="O224" i="2"/>
  <c r="N224" i="2"/>
  <c r="L224" i="2"/>
  <c r="O223" i="2"/>
  <c r="N223" i="2"/>
  <c r="L223" i="2"/>
  <c r="K223" i="2" s="1"/>
  <c r="L222" i="2"/>
  <c r="K222" i="2" s="1"/>
  <c r="O221" i="2"/>
  <c r="N221" i="2"/>
  <c r="L221" i="2"/>
  <c r="M221" i="2" s="1"/>
  <c r="O220" i="2"/>
  <c r="N220" i="2"/>
  <c r="L220" i="2"/>
  <c r="M220" i="2" s="1"/>
  <c r="L219" i="2"/>
  <c r="N219" i="2" s="1"/>
  <c r="O219" i="2" s="1"/>
  <c r="O218" i="2"/>
  <c r="N218" i="2"/>
  <c r="L218" i="2"/>
  <c r="K218" i="2" s="1"/>
  <c r="O217" i="2"/>
  <c r="N217" i="2"/>
  <c r="L217" i="2"/>
  <c r="K217" i="2" s="1"/>
  <c r="L216" i="2"/>
  <c r="M216" i="2" s="1"/>
  <c r="O215" i="2"/>
  <c r="N215" i="2"/>
  <c r="L215" i="2"/>
  <c r="O214" i="2"/>
  <c r="N214" i="2"/>
  <c r="L214" i="2"/>
  <c r="K214" i="2" s="1"/>
  <c r="L213" i="2"/>
  <c r="K213" i="2" s="1"/>
  <c r="O212" i="2"/>
  <c r="N212" i="2"/>
  <c r="L212" i="2"/>
  <c r="M212" i="2" s="1"/>
  <c r="O211" i="2"/>
  <c r="N211" i="2"/>
  <c r="L211" i="2"/>
  <c r="L210" i="2"/>
  <c r="K210" i="2" s="1"/>
  <c r="O209" i="2"/>
  <c r="N209" i="2"/>
  <c r="L209" i="2"/>
  <c r="M209" i="2" s="1"/>
  <c r="O208" i="2"/>
  <c r="N208" i="2"/>
  <c r="L208" i="2"/>
  <c r="M208" i="2" s="1"/>
  <c r="L207" i="2"/>
  <c r="K207" i="2" s="1"/>
  <c r="L206" i="2"/>
  <c r="K206" i="2" s="1"/>
  <c r="O205" i="2"/>
  <c r="N205" i="2"/>
  <c r="L205" i="2"/>
  <c r="M205" i="2" s="1"/>
  <c r="O204" i="2"/>
  <c r="N204" i="2"/>
  <c r="L204" i="2"/>
  <c r="M204" i="2" s="1"/>
  <c r="L203" i="2"/>
  <c r="K203" i="2" s="1"/>
  <c r="O202" i="2"/>
  <c r="N202" i="2"/>
  <c r="L202" i="2"/>
  <c r="K202" i="2" s="1"/>
  <c r="O201" i="2"/>
  <c r="N201" i="2"/>
  <c r="L201" i="2"/>
  <c r="K201" i="2" s="1"/>
  <c r="O195" i="2"/>
  <c r="N195" i="2"/>
  <c r="L195" i="2"/>
  <c r="K195" i="2" s="1"/>
  <c r="O194" i="2"/>
  <c r="N194" i="2"/>
  <c r="L194" i="2"/>
  <c r="K194" i="2" s="1"/>
  <c r="L193" i="2"/>
  <c r="M193" i="2" s="1"/>
  <c r="L192" i="2"/>
  <c r="M192" i="2" s="1"/>
  <c r="L191" i="2"/>
  <c r="K191" i="2" s="1"/>
  <c r="L190" i="2"/>
  <c r="K190" i="2" s="1"/>
  <c r="L189" i="2"/>
  <c r="M189" i="2" s="1"/>
  <c r="O188" i="2"/>
  <c r="N188" i="2"/>
  <c r="L188" i="2"/>
  <c r="M188" i="2" s="1"/>
  <c r="O187" i="2"/>
  <c r="N187" i="2"/>
  <c r="L187" i="2"/>
  <c r="K187" i="2" s="1"/>
  <c r="L186" i="2"/>
  <c r="K186" i="2" s="1"/>
  <c r="L185" i="2"/>
  <c r="N185" i="2" s="1"/>
  <c r="O185" i="2" s="1"/>
  <c r="L184" i="2"/>
  <c r="M184" i="2" s="1"/>
  <c r="L183" i="2"/>
  <c r="K183" i="2" s="1"/>
  <c r="L182" i="2"/>
  <c r="K182" i="2" s="1"/>
  <c r="L181" i="2"/>
  <c r="M181" i="2" s="1"/>
  <c r="L180" i="2"/>
  <c r="M180" i="2" s="1"/>
  <c r="L179" i="2"/>
  <c r="K179" i="2" s="1"/>
  <c r="O178" i="2"/>
  <c r="N178" i="2"/>
  <c r="L178" i="2"/>
  <c r="K178" i="2" s="1"/>
  <c r="O177" i="2"/>
  <c r="N177" i="2"/>
  <c r="L177" i="2"/>
  <c r="K177" i="2" s="1"/>
  <c r="L176" i="2"/>
  <c r="M176" i="2" s="1"/>
  <c r="L175" i="2"/>
  <c r="K175" i="2" s="1"/>
  <c r="L174" i="2"/>
  <c r="K174" i="2" s="1"/>
  <c r="L173" i="2"/>
  <c r="M173" i="2" s="1"/>
  <c r="L172" i="2"/>
  <c r="M172" i="2" s="1"/>
  <c r="L171" i="2"/>
  <c r="K171" i="2" s="1"/>
  <c r="O170" i="2"/>
  <c r="N170" i="2"/>
  <c r="L170" i="2"/>
  <c r="K170" i="2" s="1"/>
  <c r="O169" i="2"/>
  <c r="N169" i="2"/>
  <c r="L169" i="2"/>
  <c r="K169" i="2" s="1"/>
  <c r="L168" i="2"/>
  <c r="M168" i="2" s="1"/>
  <c r="L167" i="2"/>
  <c r="K167" i="2" s="1"/>
  <c r="L166" i="2"/>
  <c r="K166" i="2" s="1"/>
  <c r="L165" i="2"/>
  <c r="N165" i="2" s="1"/>
  <c r="O165" i="2" s="1"/>
  <c r="L164" i="2"/>
  <c r="M164" i="2" s="1"/>
  <c r="O163" i="2"/>
  <c r="N163" i="2"/>
  <c r="L163" i="2"/>
  <c r="K163" i="2" s="1"/>
  <c r="O162" i="2"/>
  <c r="N162" i="2"/>
  <c r="L162" i="2"/>
  <c r="K162" i="2" s="1"/>
  <c r="L161" i="2"/>
  <c r="M161" i="2" s="1"/>
  <c r="L160" i="2"/>
  <c r="M160" i="2" s="1"/>
  <c r="L159" i="2"/>
  <c r="K159" i="2" s="1"/>
  <c r="L158" i="2"/>
  <c r="K158" i="2" s="1"/>
  <c r="L157" i="2"/>
  <c r="M157" i="2" s="1"/>
  <c r="O156" i="2"/>
  <c r="N156" i="2"/>
  <c r="L156" i="2"/>
  <c r="M156" i="2" s="1"/>
  <c r="N155" i="2"/>
  <c r="O155" i="2" s="1"/>
  <c r="L155" i="2"/>
  <c r="K155" i="2" s="1"/>
  <c r="L154" i="2"/>
  <c r="K154" i="2" s="1"/>
  <c r="L153" i="2"/>
  <c r="M153" i="2" s="1"/>
  <c r="L152" i="2"/>
  <c r="M152" i="2" s="1"/>
  <c r="L151" i="2"/>
  <c r="K151" i="2" s="1"/>
  <c r="O150" i="2"/>
  <c r="N150" i="2"/>
  <c r="L150" i="2"/>
  <c r="K150" i="2" s="1"/>
  <c r="O149" i="2"/>
  <c r="N149" i="2"/>
  <c r="L149" i="2"/>
  <c r="M149" i="2" s="1"/>
  <c r="L148" i="2"/>
  <c r="M148" i="2" s="1"/>
  <c r="L147" i="2"/>
  <c r="K147" i="2" s="1"/>
  <c r="L146" i="2"/>
  <c r="K146" i="2" s="1"/>
  <c r="L145" i="2"/>
  <c r="N145" i="2" s="1"/>
  <c r="O145" i="2" s="1"/>
  <c r="L144" i="2"/>
  <c r="M144" i="2" s="1"/>
  <c r="O143" i="2"/>
  <c r="N143" i="2"/>
  <c r="L143" i="2"/>
  <c r="K143" i="2" s="1"/>
  <c r="O142" i="2"/>
  <c r="N142" i="2"/>
  <c r="L142" i="2"/>
  <c r="K142" i="2" s="1"/>
  <c r="L140" i="2"/>
  <c r="N140" i="2" s="1"/>
  <c r="O140" i="2" s="1"/>
  <c r="L139" i="2"/>
  <c r="K139" i="2" s="1"/>
  <c r="L138" i="2"/>
  <c r="K138" i="2" s="1"/>
  <c r="L137" i="2"/>
  <c r="K137" i="2" s="1"/>
  <c r="L136" i="2"/>
  <c r="M136" i="2" s="1"/>
  <c r="L135" i="2"/>
  <c r="K135" i="2" s="1"/>
  <c r="L134" i="2"/>
  <c r="K134" i="2" s="1"/>
  <c r="O133" i="2"/>
  <c r="N133" i="2"/>
  <c r="L133" i="2"/>
  <c r="K133" i="2" s="1"/>
  <c r="O132" i="2"/>
  <c r="N132" i="2"/>
  <c r="L132" i="2"/>
  <c r="L141" i="2"/>
  <c r="K141" i="2" s="1"/>
  <c r="L129" i="2"/>
  <c r="K129" i="2" s="1"/>
  <c r="L128" i="2"/>
  <c r="K128" i="2" s="1"/>
  <c r="L127" i="2"/>
  <c r="M127" i="2" s="1"/>
  <c r="L126" i="2"/>
  <c r="K126" i="2" s="1"/>
  <c r="L125" i="2"/>
  <c r="K125" i="2" s="1"/>
  <c r="O124" i="2"/>
  <c r="N124" i="2"/>
  <c r="L124" i="2"/>
  <c r="K124" i="2" s="1"/>
  <c r="O123" i="2"/>
  <c r="N123" i="2"/>
  <c r="L123" i="2"/>
  <c r="M123" i="2" s="1"/>
  <c r="M223" i="2" l="1"/>
  <c r="N197" i="2"/>
  <c r="O197" i="2" s="1"/>
  <c r="M177" i="2"/>
  <c r="M178" i="2"/>
  <c r="M187" i="2"/>
  <c r="M194" i="2"/>
  <c r="M201" i="2"/>
  <c r="M202" i="2"/>
  <c r="M214" i="2"/>
  <c r="M198" i="2"/>
  <c r="M162" i="2"/>
  <c r="M169" i="2"/>
  <c r="M170" i="2"/>
  <c r="K212" i="2"/>
  <c r="M293" i="2"/>
  <c r="N293" i="2"/>
  <c r="O293" i="2" s="1"/>
  <c r="M265" i="2"/>
  <c r="M264" i="2"/>
  <c r="N265" i="2"/>
  <c r="O265" i="2" s="1"/>
  <c r="N193" i="2"/>
  <c r="O193" i="2" s="1"/>
  <c r="K208" i="2"/>
  <c r="K209" i="2"/>
  <c r="M217" i="2"/>
  <c r="M218" i="2"/>
  <c r="K220" i="2"/>
  <c r="K221" i="2"/>
  <c r="M230" i="2"/>
  <c r="N198" i="2"/>
  <c r="O198" i="2" s="1"/>
  <c r="K149" i="2"/>
  <c r="K205" i="2"/>
  <c r="M199" i="2"/>
  <c r="M133" i="2"/>
  <c r="M134" i="2"/>
  <c r="M142" i="2"/>
  <c r="M150" i="2"/>
  <c r="N225" i="2"/>
  <c r="O225" i="2" s="1"/>
  <c r="M226" i="2"/>
  <c r="M227" i="2"/>
  <c r="N229" i="2"/>
  <c r="O229" i="2" s="1"/>
  <c r="N226" i="2"/>
  <c r="O226" i="2" s="1"/>
  <c r="N227" i="2"/>
  <c r="O227" i="2" s="1"/>
  <c r="K225" i="2"/>
  <c r="K229" i="2"/>
  <c r="M222" i="2"/>
  <c r="N222" i="2"/>
  <c r="O222" i="2" s="1"/>
  <c r="K216" i="2"/>
  <c r="N216" i="2"/>
  <c r="O216" i="2" s="1"/>
  <c r="N213" i="2"/>
  <c r="O213" i="2" s="1"/>
  <c r="M213" i="2"/>
  <c r="M210" i="2"/>
  <c r="N210" i="2"/>
  <c r="O210" i="2" s="1"/>
  <c r="N207" i="2"/>
  <c r="O207" i="2" s="1"/>
  <c r="M206" i="2"/>
  <c r="N206" i="2"/>
  <c r="O206" i="2" s="1"/>
  <c r="M203" i="2"/>
  <c r="N203" i="2"/>
  <c r="O203" i="2" s="1"/>
  <c r="K197" i="2"/>
  <c r="M196" i="2"/>
  <c r="N199" i="2"/>
  <c r="O199" i="2" s="1"/>
  <c r="M200" i="2"/>
  <c r="N196" i="2"/>
  <c r="O196" i="2" s="1"/>
  <c r="N200" i="2"/>
  <c r="O200" i="2" s="1"/>
  <c r="N190" i="2"/>
  <c r="O190" i="2" s="1"/>
  <c r="N189" i="2"/>
  <c r="O189" i="2" s="1"/>
  <c r="K189" i="2"/>
  <c r="K192" i="2"/>
  <c r="K193" i="2"/>
  <c r="M190" i="2"/>
  <c r="N191" i="2"/>
  <c r="O191" i="2" s="1"/>
  <c r="N192" i="2"/>
  <c r="O192" i="2" s="1"/>
  <c r="M186" i="2"/>
  <c r="N186" i="2"/>
  <c r="O186" i="2" s="1"/>
  <c r="N182" i="2"/>
  <c r="O182" i="2" s="1"/>
  <c r="N183" i="2"/>
  <c r="O183" i="2" s="1"/>
  <c r="K185" i="2"/>
  <c r="M185" i="2"/>
  <c r="N184" i="2"/>
  <c r="O184" i="2" s="1"/>
  <c r="N181" i="2"/>
  <c r="O181" i="2" s="1"/>
  <c r="K180" i="2"/>
  <c r="K181" i="2"/>
  <c r="N179" i="2"/>
  <c r="O179" i="2" s="1"/>
  <c r="N180" i="2"/>
  <c r="O180" i="2" s="1"/>
  <c r="M182" i="2"/>
  <c r="M183" i="2"/>
  <c r="N173" i="2"/>
  <c r="O173" i="2" s="1"/>
  <c r="N174" i="2"/>
  <c r="O174" i="2" s="1"/>
  <c r="K176" i="2"/>
  <c r="N176" i="2"/>
  <c r="O176" i="2" s="1"/>
  <c r="N171" i="2"/>
  <c r="O171" i="2" s="1"/>
  <c r="K173" i="2"/>
  <c r="M171" i="2"/>
  <c r="N172" i="2"/>
  <c r="O172" i="2" s="1"/>
  <c r="M174" i="2"/>
  <c r="N175" i="2"/>
  <c r="O175" i="2" s="1"/>
  <c r="K165" i="2"/>
  <c r="K164" i="2"/>
  <c r="N164" i="2"/>
  <c r="O164" i="2" s="1"/>
  <c r="M165" i="2"/>
  <c r="M166" i="2"/>
  <c r="M167" i="2"/>
  <c r="N168" i="2"/>
  <c r="O168" i="2" s="1"/>
  <c r="N166" i="2"/>
  <c r="O166" i="2" s="1"/>
  <c r="N167" i="2"/>
  <c r="O167" i="2" s="1"/>
  <c r="N161" i="2"/>
  <c r="O161" i="2" s="1"/>
  <c r="N158" i="2"/>
  <c r="O158" i="2" s="1"/>
  <c r="N157" i="2"/>
  <c r="O157" i="2" s="1"/>
  <c r="K157" i="2"/>
  <c r="K160" i="2"/>
  <c r="K161" i="2"/>
  <c r="M158" i="2"/>
  <c r="N159" i="2"/>
  <c r="O159" i="2" s="1"/>
  <c r="N160" i="2"/>
  <c r="O160" i="2" s="1"/>
  <c r="N154" i="2"/>
  <c r="O154" i="2" s="1"/>
  <c r="N153" i="2"/>
  <c r="O153" i="2" s="1"/>
  <c r="N151" i="2"/>
  <c r="O151" i="2" s="1"/>
  <c r="K153" i="2"/>
  <c r="M151" i="2"/>
  <c r="N152" i="2"/>
  <c r="O152" i="2" s="1"/>
  <c r="M154" i="2"/>
  <c r="M155" i="2"/>
  <c r="K148" i="2"/>
  <c r="K145" i="2"/>
  <c r="K144" i="2"/>
  <c r="N144" i="2"/>
  <c r="O144" i="2" s="1"/>
  <c r="M145" i="2"/>
  <c r="M146" i="2"/>
  <c r="N147" i="2"/>
  <c r="O147" i="2" s="1"/>
  <c r="N148" i="2"/>
  <c r="O148" i="2" s="1"/>
  <c r="N146" i="2"/>
  <c r="O146" i="2" s="1"/>
  <c r="M143" i="2"/>
  <c r="K215" i="2"/>
  <c r="M215" i="2"/>
  <c r="K219" i="2"/>
  <c r="M219" i="2"/>
  <c r="K224" i="2"/>
  <c r="M224" i="2"/>
  <c r="K228" i="2"/>
  <c r="M228" i="2"/>
  <c r="M159" i="2"/>
  <c r="K211" i="2"/>
  <c r="M211" i="2"/>
  <c r="M132" i="2"/>
  <c r="K132" i="2"/>
  <c r="M147" i="2"/>
  <c r="K152" i="2"/>
  <c r="M163" i="2"/>
  <c r="K168" i="2"/>
  <c r="M179" i="2"/>
  <c r="K184" i="2"/>
  <c r="M195" i="2"/>
  <c r="M175" i="2"/>
  <c r="M191" i="2"/>
  <c r="M207" i="2"/>
  <c r="K156" i="2"/>
  <c r="K172" i="2"/>
  <c r="K188" i="2"/>
  <c r="K204" i="2"/>
  <c r="M137" i="2"/>
  <c r="N137" i="2"/>
  <c r="O137" i="2" s="1"/>
  <c r="N136" i="2"/>
  <c r="O136" i="2" s="1"/>
  <c r="K136" i="2"/>
  <c r="N141" i="2"/>
  <c r="O141" i="2" s="1"/>
  <c r="K140" i="2"/>
  <c r="M138" i="2"/>
  <c r="N134" i="2"/>
  <c r="O134" i="2" s="1"/>
  <c r="M135" i="2"/>
  <c r="N138" i="2"/>
  <c r="O138" i="2" s="1"/>
  <c r="M139" i="2"/>
  <c r="N135" i="2"/>
  <c r="O135" i="2" s="1"/>
  <c r="N139" i="2"/>
  <c r="O139" i="2" s="1"/>
  <c r="M140" i="2"/>
  <c r="M124" i="2"/>
  <c r="N127" i="2"/>
  <c r="O127" i="2" s="1"/>
  <c r="M141" i="2"/>
  <c r="M128" i="2"/>
  <c r="M126" i="2"/>
  <c r="N126" i="2"/>
  <c r="O126" i="2" s="1"/>
  <c r="K123" i="2"/>
  <c r="M125" i="2"/>
  <c r="K127" i="2"/>
  <c r="N128" i="2"/>
  <c r="O128" i="2" s="1"/>
  <c r="M129" i="2"/>
  <c r="N125" i="2"/>
  <c r="O125" i="2" s="1"/>
  <c r="N129" i="2"/>
  <c r="O129" i="2" s="1"/>
  <c r="L12" i="2" l="1"/>
  <c r="L13" i="2"/>
  <c r="N13" i="2"/>
  <c r="O13" i="2"/>
  <c r="L14" i="2"/>
  <c r="K14" i="2" s="1"/>
  <c r="N14" i="2"/>
  <c r="O14" i="2"/>
  <c r="L15" i="2"/>
  <c r="N15" i="2"/>
  <c r="O15" i="2"/>
  <c r="L16" i="2"/>
  <c r="K16" i="2" s="1"/>
  <c r="N16" i="2"/>
  <c r="O16" i="2"/>
  <c r="L17" i="2"/>
  <c r="L18" i="2"/>
  <c r="N18" i="2"/>
  <c r="O18" i="2"/>
  <c r="L19" i="2"/>
  <c r="K19" i="2" s="1"/>
  <c r="N19" i="2"/>
  <c r="O19" i="2"/>
  <c r="L20" i="2"/>
  <c r="L21" i="2"/>
  <c r="L22" i="2"/>
  <c r="K22" i="2" s="1"/>
  <c r="N22" i="2"/>
  <c r="O22" i="2"/>
  <c r="L23" i="2"/>
  <c r="K23" i="2" s="1"/>
  <c r="L24" i="2"/>
  <c r="K24" i="2" s="1"/>
  <c r="L25" i="2"/>
  <c r="L26" i="2"/>
  <c r="L27" i="2"/>
  <c r="K27" i="2" s="1"/>
  <c r="N27" i="2"/>
  <c r="O27" i="2" s="1"/>
  <c r="L28" i="2"/>
  <c r="K28" i="2" s="1"/>
  <c r="L29" i="2"/>
  <c r="N29" i="2" s="1"/>
  <c r="O29" i="2" s="1"/>
  <c r="L30" i="2"/>
  <c r="N30" i="2" s="1"/>
  <c r="O30" i="2" s="1"/>
  <c r="L31" i="2"/>
  <c r="L32" i="2"/>
  <c r="M32" i="2" s="1"/>
  <c r="L33" i="2"/>
  <c r="N33" i="2"/>
  <c r="O33" i="2"/>
  <c r="L34" i="2"/>
  <c r="N34" i="2" s="1"/>
  <c r="O34" i="2"/>
  <c r="L35" i="2"/>
  <c r="K35" i="2" s="1"/>
  <c r="L36" i="2"/>
  <c r="K36" i="2" s="1"/>
  <c r="L37" i="2"/>
  <c r="L38" i="2"/>
  <c r="N38" i="2" s="1"/>
  <c r="O38" i="2" s="1"/>
  <c r="L39" i="2"/>
  <c r="K39" i="2" s="1"/>
  <c r="L40" i="2"/>
  <c r="L41" i="2"/>
  <c r="L42" i="2"/>
  <c r="K42" i="2" s="1"/>
  <c r="N42" i="2"/>
  <c r="O42" i="2"/>
  <c r="L43" i="2"/>
  <c r="K43" i="2" s="1"/>
  <c r="L44" i="2"/>
  <c r="N44" i="2" s="1"/>
  <c r="O44" i="2" s="1"/>
  <c r="L45" i="2"/>
  <c r="N45" i="2" s="1"/>
  <c r="O45" i="2" s="1"/>
  <c r="L46" i="2"/>
  <c r="N46" i="2" s="1"/>
  <c r="O46" i="2" s="1"/>
  <c r="L47" i="2"/>
  <c r="L48" i="2"/>
  <c r="N48" i="2" s="1"/>
  <c r="O48" i="2" s="1"/>
  <c r="L49" i="2"/>
  <c r="N49" i="2" s="1"/>
  <c r="O49" i="2" s="1"/>
  <c r="L50" i="2"/>
  <c r="M50" i="2" s="1"/>
  <c r="L51" i="2"/>
  <c r="K51" i="2" s="1"/>
  <c r="L52" i="2"/>
  <c r="L53" i="2"/>
  <c r="L54" i="2"/>
  <c r="L55" i="2"/>
  <c r="K55" i="2" s="1"/>
  <c r="N55" i="2"/>
  <c r="O55" i="2"/>
  <c r="L56" i="2"/>
  <c r="N56" i="2" s="1"/>
  <c r="O56" i="2" s="1"/>
  <c r="L57" i="2"/>
  <c r="L58" i="2"/>
  <c r="K58" i="2" s="1"/>
  <c r="L59" i="2"/>
  <c r="K59" i="2" s="1"/>
  <c r="L60" i="2"/>
  <c r="M60" i="2" s="1"/>
  <c r="L61" i="2"/>
  <c r="N61" i="2" s="1"/>
  <c r="O61" i="2" s="1"/>
  <c r="L62" i="2"/>
  <c r="N62" i="2" s="1"/>
  <c r="O62" i="2" s="1"/>
  <c r="L63" i="2"/>
  <c r="K63" i="2" s="1"/>
  <c r="N63" i="2"/>
  <c r="O63" i="2"/>
  <c r="L64" i="2"/>
  <c r="K64" i="2" s="1"/>
  <c r="L65" i="2"/>
  <c r="L66" i="2"/>
  <c r="M66" i="2" s="1"/>
  <c r="L67" i="2"/>
  <c r="K67" i="2" s="1"/>
  <c r="L68" i="2"/>
  <c r="L69" i="2"/>
  <c r="L70" i="2"/>
  <c r="N70" i="2"/>
  <c r="O70" i="2" s="1"/>
  <c r="L71" i="2"/>
  <c r="L72" i="2"/>
  <c r="N72" i="2" s="1"/>
  <c r="O72" i="2" s="1"/>
  <c r="L73" i="2"/>
  <c r="L74" i="2"/>
  <c r="N74" i="2" s="1"/>
  <c r="O74" i="2" s="1"/>
  <c r="L75" i="2"/>
  <c r="K75" i="2" s="1"/>
  <c r="L76" i="2"/>
  <c r="L77" i="2"/>
  <c r="L78" i="2"/>
  <c r="L79" i="2"/>
  <c r="L80" i="2"/>
  <c r="N80" i="2" s="1"/>
  <c r="O80" i="2" s="1"/>
  <c r="L81" i="2"/>
  <c r="L82" i="2"/>
  <c r="K82" i="2" s="1"/>
  <c r="L83" i="2"/>
  <c r="K83" i="2" s="1"/>
  <c r="L84" i="2"/>
  <c r="N84" i="2" s="1"/>
  <c r="O84" i="2" s="1"/>
  <c r="L85" i="2"/>
  <c r="L86" i="2"/>
  <c r="N86" i="2" s="1"/>
  <c r="O86" i="2" s="1"/>
  <c r="L87" i="2"/>
  <c r="L88" i="2"/>
  <c r="N88" i="2" s="1"/>
  <c r="O88" i="2"/>
  <c r="L89" i="2"/>
  <c r="N89" i="2" s="1"/>
  <c r="O89" i="2" s="1"/>
  <c r="L90" i="2"/>
  <c r="N90" i="2" s="1"/>
  <c r="O90" i="2" s="1"/>
  <c r="L91" i="2"/>
  <c r="L92" i="2"/>
  <c r="N92" i="2" s="1"/>
  <c r="O92" i="2" s="1"/>
  <c r="L93" i="2"/>
  <c r="N93" i="2" s="1"/>
  <c r="O93" i="2" s="1"/>
  <c r="L94" i="2"/>
  <c r="N94" i="2" s="1"/>
  <c r="O94" i="2" s="1"/>
  <c r="L95" i="2"/>
  <c r="N95" i="2"/>
  <c r="O95" i="2"/>
  <c r="L96" i="2"/>
  <c r="L97" i="2"/>
  <c r="L98" i="2"/>
  <c r="N98" i="2" s="1"/>
  <c r="O98" i="2" s="1"/>
  <c r="L99" i="2"/>
  <c r="N99" i="2" s="1"/>
  <c r="O99" i="2" s="1"/>
  <c r="L100" i="2"/>
  <c r="L101" i="2"/>
  <c r="N101" i="2" s="1"/>
  <c r="O101" i="2" s="1"/>
  <c r="L102" i="2"/>
  <c r="M102" i="2" s="1"/>
  <c r="L103" i="2"/>
  <c r="N103" i="2" s="1"/>
  <c r="O103" i="2" s="1"/>
  <c r="L104" i="2"/>
  <c r="N104" i="2" s="1"/>
  <c r="O104" i="2" s="1"/>
  <c r="L105" i="2"/>
  <c r="L106" i="2"/>
  <c r="N106" i="2" s="1"/>
  <c r="O106" i="2" s="1"/>
  <c r="L107" i="2"/>
  <c r="L108" i="2"/>
  <c r="K108" i="2" s="1"/>
  <c r="L109" i="2"/>
  <c r="L110" i="2"/>
  <c r="N110" i="2" s="1"/>
  <c r="O110" i="2" s="1"/>
  <c r="L111" i="2"/>
  <c r="L112" i="2"/>
  <c r="M112" i="2" s="1"/>
  <c r="L113" i="2"/>
  <c r="L114" i="2"/>
  <c r="N114" i="2" s="1"/>
  <c r="O114" i="2" s="1"/>
  <c r="L115" i="2"/>
  <c r="L116" i="2"/>
  <c r="K116" i="2" s="1"/>
  <c r="L117" i="2"/>
  <c r="L118" i="2"/>
  <c r="N118" i="2" s="1"/>
  <c r="O118" i="2" s="1"/>
  <c r="L119" i="2"/>
  <c r="K119" i="2" s="1"/>
  <c r="L120" i="2"/>
  <c r="N120" i="2"/>
  <c r="O120" i="2"/>
  <c r="L121" i="2"/>
  <c r="L122" i="2"/>
  <c r="N122" i="2" s="1"/>
  <c r="O122" i="2" s="1"/>
  <c r="L130" i="2"/>
  <c r="K130" i="2" s="1"/>
  <c r="L131" i="2"/>
  <c r="N131" i="2" s="1"/>
  <c r="O131" i="2" s="1"/>
  <c r="L231" i="2"/>
  <c r="N231" i="2"/>
  <c r="O231" i="2"/>
  <c r="L232" i="2"/>
  <c r="N232" i="2"/>
  <c r="O232" i="2"/>
  <c r="L233" i="2"/>
  <c r="K233" i="2" s="1"/>
  <c r="N233" i="2"/>
  <c r="O233" i="2"/>
  <c r="L234" i="2"/>
  <c r="N234" i="2"/>
  <c r="O234" i="2"/>
  <c r="L235" i="2"/>
  <c r="L236" i="2"/>
  <c r="L237" i="2"/>
  <c r="L238" i="2"/>
  <c r="N238" i="2" s="1"/>
  <c r="O238" i="2" s="1"/>
  <c r="L239" i="2"/>
  <c r="L240" i="2"/>
  <c r="N240" i="2" s="1"/>
  <c r="O240" i="2" s="1"/>
  <c r="L241" i="2"/>
  <c r="K241" i="2" s="1"/>
  <c r="L242" i="2"/>
  <c r="K242" i="2" s="1"/>
  <c r="N242" i="2"/>
  <c r="O242" i="2"/>
  <c r="L243" i="2"/>
  <c r="L244" i="2"/>
  <c r="N244" i="2" s="1"/>
  <c r="O244" i="2" s="1"/>
  <c r="L245" i="2"/>
  <c r="L246" i="2"/>
  <c r="N246" i="2" s="1"/>
  <c r="O246" i="2" s="1"/>
  <c r="L247" i="2"/>
  <c r="L248" i="2"/>
  <c r="N248" i="2" s="1"/>
  <c r="O248" i="2"/>
  <c r="L249" i="2"/>
  <c r="L250" i="2"/>
  <c r="N250" i="2" s="1"/>
  <c r="O250" i="2" s="1"/>
  <c r="L251" i="2"/>
  <c r="L252" i="2"/>
  <c r="M252" i="2" s="1"/>
  <c r="N252" i="2"/>
  <c r="O252" i="2"/>
  <c r="L253" i="2"/>
  <c r="K253" i="2" s="1"/>
  <c r="L254" i="2"/>
  <c r="M254" i="2" s="1"/>
  <c r="N254" i="2"/>
  <c r="O254" i="2"/>
  <c r="L255" i="2"/>
  <c r="L256" i="2"/>
  <c r="N256" i="2" s="1"/>
  <c r="O256" i="2" s="1"/>
  <c r="L257" i="2"/>
  <c r="K257" i="2" s="1"/>
  <c r="N257" i="2"/>
  <c r="O257" i="2" s="1"/>
  <c r="L258" i="2"/>
  <c r="N258" i="2"/>
  <c r="O258" i="2" s="1"/>
  <c r="L259" i="2"/>
  <c r="L260" i="2"/>
  <c r="L261" i="2"/>
  <c r="L262" i="2"/>
  <c r="N262" i="2" s="1"/>
  <c r="O262" i="2" s="1"/>
  <c r="L263" i="2"/>
  <c r="N263" i="2" s="1"/>
  <c r="O263" i="2" s="1"/>
  <c r="L266" i="2"/>
  <c r="M266" i="2" s="1"/>
  <c r="N266" i="2"/>
  <c r="O266" i="2"/>
  <c r="L267" i="2"/>
  <c r="N267" i="2"/>
  <c r="O267" i="2" s="1"/>
  <c r="L268" i="2"/>
  <c r="L269" i="2"/>
  <c r="N269" i="2" s="1"/>
  <c r="O269" i="2" s="1"/>
  <c r="L270" i="2"/>
  <c r="N270" i="2" s="1"/>
  <c r="O270" i="2" s="1"/>
  <c r="L271" i="2"/>
  <c r="L272" i="2"/>
  <c r="L273" i="2"/>
  <c r="N273" i="2" s="1"/>
  <c r="O273" i="2" s="1"/>
  <c r="L274" i="2"/>
  <c r="K274" i="2" s="1"/>
  <c r="L275" i="2"/>
  <c r="N275" i="2" s="1"/>
  <c r="O275" i="2" s="1"/>
  <c r="L276" i="2"/>
  <c r="L277" i="2"/>
  <c r="N277" i="2" s="1"/>
  <c r="O277" i="2" s="1"/>
  <c r="L278" i="2"/>
  <c r="M278" i="2" s="1"/>
  <c r="L283" i="2"/>
  <c r="N283" i="2" s="1"/>
  <c r="O283" i="2" s="1"/>
  <c r="L284" i="2"/>
  <c r="K284" i="2" s="1"/>
  <c r="N284" i="2"/>
  <c r="O284" i="2"/>
  <c r="L285" i="2"/>
  <c r="N285" i="2"/>
  <c r="O285" i="2" s="1"/>
  <c r="L286" i="2"/>
  <c r="N286" i="2" s="1"/>
  <c r="O286" i="2" s="1"/>
  <c r="L287" i="2"/>
  <c r="N287" i="2"/>
  <c r="O287" i="2"/>
  <c r="L288" i="2"/>
  <c r="M288" i="2" s="1"/>
  <c r="L289" i="2"/>
  <c r="N289" i="2" s="1"/>
  <c r="O289" i="2" s="1"/>
  <c r="L290" i="2"/>
  <c r="N290" i="2"/>
  <c r="O290" i="2" s="1"/>
  <c r="L291" i="2"/>
  <c r="N291" i="2" s="1"/>
  <c r="O291" i="2" s="1"/>
  <c r="L292" i="2"/>
  <c r="L294" i="2"/>
  <c r="N294" i="2"/>
  <c r="O294" i="2"/>
  <c r="L295" i="2"/>
  <c r="N295" i="2"/>
  <c r="O295" i="2"/>
  <c r="L296" i="2"/>
  <c r="N296" i="2" s="1"/>
  <c r="O296" i="2" s="1"/>
  <c r="L297" i="2"/>
  <c r="M297" i="2" s="1"/>
  <c r="L298" i="2"/>
  <c r="N298" i="2" s="1"/>
  <c r="O298" i="2" s="1"/>
  <c r="L299" i="2"/>
  <c r="N299" i="2" s="1"/>
  <c r="O299" i="2" s="1"/>
  <c r="L300" i="2"/>
  <c r="K300" i="2" s="1"/>
  <c r="L301" i="2"/>
  <c r="K301" i="2" s="1"/>
  <c r="L302" i="2"/>
  <c r="L303" i="2"/>
  <c r="M303" i="2" s="1"/>
  <c r="L304" i="2"/>
  <c r="N304" i="2"/>
  <c r="O304" i="2"/>
  <c r="L305" i="2"/>
  <c r="N305" i="2"/>
  <c r="O305" i="2"/>
  <c r="L306" i="2"/>
  <c r="M306" i="2" s="1"/>
  <c r="L307" i="2"/>
  <c r="K307" i="2" s="1"/>
  <c r="L308" i="2"/>
  <c r="M308" i="2" s="1"/>
  <c r="L309" i="2"/>
  <c r="L310" i="2"/>
  <c r="K310" i="2" s="1"/>
  <c r="L311" i="2"/>
  <c r="K311" i="2" s="1"/>
  <c r="N311" i="2"/>
  <c r="O311" i="2"/>
  <c r="L312" i="2"/>
  <c r="K312" i="2" s="1"/>
  <c r="N312" i="2"/>
  <c r="O312" i="2" s="1"/>
  <c r="L313" i="2"/>
  <c r="L314" i="2"/>
  <c r="L315" i="2"/>
  <c r="L316" i="2"/>
  <c r="N316" i="2" s="1"/>
  <c r="O316" i="2" s="1"/>
  <c r="L317" i="2"/>
  <c r="N317" i="2" s="1"/>
  <c r="O317" i="2" s="1"/>
  <c r="L318" i="2"/>
  <c r="K318" i="2" s="1"/>
  <c r="L319" i="2"/>
  <c r="K319" i="2" s="1"/>
  <c r="N319" i="2"/>
  <c r="O319" i="2" s="1"/>
  <c r="L320" i="2"/>
  <c r="K320" i="2" s="1"/>
  <c r="N320" i="2"/>
  <c r="O320" i="2" s="1"/>
  <c r="L321" i="2"/>
  <c r="L322" i="2"/>
  <c r="N322" i="2" s="1"/>
  <c r="O322" i="2" s="1"/>
  <c r="L323" i="2"/>
  <c r="K323" i="2" s="1"/>
  <c r="L324" i="2"/>
  <c r="L325" i="2"/>
  <c r="N325" i="2" s="1"/>
  <c r="O325" i="2" s="1"/>
  <c r="L326" i="2"/>
  <c r="N326" i="2"/>
  <c r="O326" i="2"/>
  <c r="L327" i="2"/>
  <c r="L328" i="2"/>
  <c r="N328" i="2" s="1"/>
  <c r="O328" i="2" s="1"/>
  <c r="L329" i="2"/>
  <c r="N329" i="2" s="1"/>
  <c r="O329" i="2" s="1"/>
  <c r="L330" i="2"/>
  <c r="K330" i="2" s="1"/>
  <c r="L331" i="2"/>
  <c r="K331" i="2" s="1"/>
  <c r="L332" i="2"/>
  <c r="K332" i="2" s="1"/>
  <c r="L333" i="2"/>
  <c r="N333" i="2" s="1"/>
  <c r="O333" i="2" s="1"/>
  <c r="L334" i="2"/>
  <c r="N334" i="2" s="1"/>
  <c r="O334" i="2" s="1"/>
  <c r="L335" i="2"/>
  <c r="L336" i="2"/>
  <c r="M336" i="2" s="1"/>
  <c r="L337" i="2"/>
  <c r="L338" i="2"/>
  <c r="K338" i="2" s="1"/>
  <c r="L339" i="2"/>
  <c r="K339" i="2" s="1"/>
  <c r="L340" i="2"/>
  <c r="K340" i="2" s="1"/>
  <c r="L341" i="2"/>
  <c r="L342" i="2"/>
  <c r="M342" i="2" s="1"/>
  <c r="L343" i="2"/>
  <c r="K343" i="2" s="1"/>
  <c r="L344" i="2"/>
  <c r="K344" i="2" s="1"/>
  <c r="N344" i="2"/>
  <c r="O344" i="2"/>
  <c r="L345" i="2"/>
  <c r="N345" i="2"/>
  <c r="O345" i="2"/>
  <c r="L346" i="2"/>
  <c r="M346" i="2" s="1"/>
  <c r="L347" i="2"/>
  <c r="K347" i="2" s="1"/>
  <c r="L348" i="2"/>
  <c r="L349" i="2"/>
  <c r="L350" i="2"/>
  <c r="N350" i="2" s="1"/>
  <c r="O350" i="2" s="1"/>
  <c r="L351" i="2"/>
  <c r="K351" i="2" s="1"/>
  <c r="L352" i="2"/>
  <c r="L353" i="2"/>
  <c r="L354" i="2"/>
  <c r="N354" i="2" s="1"/>
  <c r="O354" i="2"/>
  <c r="L355" i="2"/>
  <c r="K355" i="2" s="1"/>
  <c r="N355" i="2"/>
  <c r="O355" i="2"/>
  <c r="L356" i="2"/>
  <c r="K356" i="2" s="1"/>
  <c r="L357" i="2"/>
  <c r="L358" i="2"/>
  <c r="M358" i="2" s="1"/>
  <c r="L359" i="2"/>
  <c r="K359" i="2" s="1"/>
  <c r="L360" i="2"/>
  <c r="M360" i="2" s="1"/>
  <c r="L361" i="2"/>
  <c r="L362" i="2"/>
  <c r="K362" i="2" s="1"/>
  <c r="N362" i="2"/>
  <c r="O362" i="2"/>
  <c r="L363" i="2"/>
  <c r="K363" i="2" s="1"/>
  <c r="L364" i="2"/>
  <c r="M364" i="2" s="1"/>
  <c r="L365" i="2"/>
  <c r="L366" i="2"/>
  <c r="N366" i="2" s="1"/>
  <c r="O366" i="2" s="1"/>
  <c r="L367" i="2"/>
  <c r="K367" i="2" s="1"/>
  <c r="N367" i="2"/>
  <c r="O367" i="2"/>
  <c r="L368" i="2"/>
  <c r="K368" i="2" s="1"/>
  <c r="N368" i="2"/>
  <c r="O368" i="2"/>
  <c r="L369" i="2"/>
  <c r="L370" i="2"/>
  <c r="N370" i="2" s="1"/>
  <c r="O370" i="2" s="1"/>
  <c r="L371" i="2"/>
  <c r="K371" i="2" s="1"/>
  <c r="L372" i="2"/>
  <c r="M372" i="2" s="1"/>
  <c r="L373" i="2"/>
  <c r="L374" i="2"/>
  <c r="K374" i="2" s="1"/>
  <c r="L375" i="2"/>
  <c r="K375" i="2" s="1"/>
  <c r="L376" i="2"/>
  <c r="K376" i="2" s="1"/>
  <c r="L377" i="2"/>
  <c r="L378" i="2"/>
  <c r="K378" i="2" s="1"/>
  <c r="L379" i="2"/>
  <c r="K379" i="2" s="1"/>
  <c r="L380" i="2"/>
  <c r="K380" i="2" s="1"/>
  <c r="L381" i="2"/>
  <c r="N381" i="2" s="1"/>
  <c r="O381" i="2" s="1"/>
  <c r="L382" i="2"/>
  <c r="K382" i="2" s="1"/>
  <c r="L383" i="2"/>
  <c r="K383" i="2" s="1"/>
  <c r="N383" i="2"/>
  <c r="O383" i="2" s="1"/>
  <c r="L384" i="2"/>
  <c r="M384" i="2" s="1"/>
  <c r="N384" i="2"/>
  <c r="O384" i="2"/>
  <c r="L385" i="2"/>
  <c r="L386" i="2"/>
  <c r="K386" i="2" s="1"/>
  <c r="L387" i="2"/>
  <c r="K387" i="2" s="1"/>
  <c r="L388" i="2"/>
  <c r="M388" i="2" s="1"/>
  <c r="L389" i="2"/>
  <c r="L390" i="2"/>
  <c r="N390" i="2" s="1"/>
  <c r="O390" i="2" s="1"/>
  <c r="L391" i="2"/>
  <c r="L392" i="2"/>
  <c r="K392" i="2" s="1"/>
  <c r="L393" i="2"/>
  <c r="N393" i="2"/>
  <c r="O393" i="2"/>
  <c r="L394" i="2"/>
  <c r="M394" i="2" s="1"/>
  <c r="L395" i="2"/>
  <c r="K395" i="2" s="1"/>
  <c r="L396" i="2"/>
  <c r="L397" i="2"/>
  <c r="L398" i="2"/>
  <c r="N398" i="2" s="1"/>
  <c r="O398" i="2" s="1"/>
  <c r="L399" i="2"/>
  <c r="L400" i="2"/>
  <c r="M400" i="2" s="1"/>
  <c r="L401" i="2"/>
  <c r="N401" i="2"/>
  <c r="O401" i="2"/>
  <c r="L402" i="2"/>
  <c r="K402" i="2" s="1"/>
  <c r="L414" i="2"/>
  <c r="K414" i="2" s="1"/>
  <c r="L415" i="2"/>
  <c r="L416" i="2"/>
  <c r="K416" i="2" s="1"/>
  <c r="N416" i="2"/>
  <c r="O416" i="2"/>
  <c r="L417" i="2"/>
  <c r="K417" i="2" s="1"/>
  <c r="L418" i="2"/>
  <c r="K418" i="2" s="1"/>
  <c r="N418" i="2"/>
  <c r="O418" i="2"/>
  <c r="L419" i="2"/>
  <c r="N419" i="2"/>
  <c r="O419" i="2"/>
  <c r="L420" i="2"/>
  <c r="K420" i="2" s="1"/>
  <c r="L421" i="2"/>
  <c r="K421" i="2" s="1"/>
  <c r="L422" i="2"/>
  <c r="K422" i="2" s="1"/>
  <c r="N422" i="2"/>
  <c r="O422" i="2"/>
  <c r="L423" i="2"/>
  <c r="N423" i="2" s="1"/>
  <c r="O423" i="2" s="1"/>
  <c r="L424" i="2"/>
  <c r="N424" i="2" s="1"/>
  <c r="O424" i="2"/>
  <c r="L425" i="2"/>
  <c r="K425" i="2" s="1"/>
  <c r="N425" i="2"/>
  <c r="O425" i="2"/>
  <c r="L426" i="2"/>
  <c r="M426" i="2" s="1"/>
  <c r="L427" i="2"/>
  <c r="L428" i="2"/>
  <c r="M428" i="2" s="1"/>
  <c r="L429" i="2"/>
  <c r="K429" i="2" s="1"/>
  <c r="L430" i="2"/>
  <c r="M430" i="2" s="1"/>
  <c r="N430" i="2"/>
  <c r="O430" i="2"/>
  <c r="L431" i="2"/>
  <c r="N431" i="2" s="1"/>
  <c r="O431" i="2" s="1"/>
  <c r="L432" i="2"/>
  <c r="K432" i="2" s="1"/>
  <c r="L433" i="2"/>
  <c r="N433" i="2"/>
  <c r="O433" i="2" s="1"/>
  <c r="L434" i="2"/>
  <c r="K434" i="2" s="1"/>
  <c r="N434" i="2"/>
  <c r="O434" i="2" s="1"/>
  <c r="L435" i="2"/>
  <c r="N435" i="2" s="1"/>
  <c r="O435" i="2" s="1"/>
  <c r="L436" i="2"/>
  <c r="K436" i="2" s="1"/>
  <c r="N436" i="2"/>
  <c r="O436" i="2"/>
  <c r="L437" i="2"/>
  <c r="N437" i="2"/>
  <c r="O437" i="2"/>
  <c r="L438" i="2"/>
  <c r="K438" i="2" s="1"/>
  <c r="N438" i="2"/>
  <c r="O438" i="2"/>
  <c r="L439" i="2"/>
  <c r="N439" i="2"/>
  <c r="O439" i="2"/>
  <c r="L440" i="2"/>
  <c r="M440" i="2" s="1"/>
  <c r="N440" i="2"/>
  <c r="O440" i="2"/>
  <c r="L441" i="2"/>
  <c r="N441" i="2" s="1"/>
  <c r="O441" i="2" s="1"/>
  <c r="L442" i="2"/>
  <c r="K442" i="2" s="1"/>
  <c r="N442" i="2"/>
  <c r="O442" i="2"/>
  <c r="L443" i="2"/>
  <c r="N443" i="2"/>
  <c r="O443" i="2"/>
  <c r="L444" i="2"/>
  <c r="M444" i="2" s="1"/>
  <c r="L445" i="2"/>
  <c r="N445" i="2"/>
  <c r="O445" i="2"/>
  <c r="L446" i="2"/>
  <c r="M446" i="2" s="1"/>
  <c r="N446" i="2"/>
  <c r="O446" i="2"/>
  <c r="L447" i="2"/>
  <c r="L448" i="2"/>
  <c r="K448" i="2" s="1"/>
  <c r="N448" i="2"/>
  <c r="O448" i="2"/>
  <c r="L449" i="2"/>
  <c r="N449" i="2"/>
  <c r="O449" i="2"/>
  <c r="L450" i="2"/>
  <c r="L451" i="2"/>
  <c r="N451" i="2"/>
  <c r="O451" i="2"/>
  <c r="L452" i="2"/>
  <c r="K452" i="2" s="1"/>
  <c r="N452" i="2"/>
  <c r="O452" i="2"/>
  <c r="L453" i="2"/>
  <c r="N453" i="2" s="1"/>
  <c r="O453" i="2" s="1"/>
  <c r="L454" i="2"/>
  <c r="M454" i="2" s="1"/>
  <c r="N454" i="2"/>
  <c r="O454" i="2"/>
  <c r="L455" i="2"/>
  <c r="N455" i="2"/>
  <c r="O455" i="2"/>
  <c r="L456" i="2"/>
  <c r="N456" i="2" s="1"/>
  <c r="O456" i="2" s="1"/>
  <c r="L457" i="2"/>
  <c r="N457" i="2"/>
  <c r="O457" i="2"/>
  <c r="L458" i="2"/>
  <c r="M458" i="2" s="1"/>
  <c r="N458" i="2"/>
  <c r="O458" i="2"/>
  <c r="L459" i="2"/>
  <c r="N459" i="2" s="1"/>
  <c r="O459" i="2" s="1"/>
  <c r="L460" i="2"/>
  <c r="K460" i="2" s="1"/>
  <c r="L461" i="2"/>
  <c r="M461" i="2" s="1"/>
  <c r="L462" i="2"/>
  <c r="L463" i="2"/>
  <c r="K463" i="2" s="1"/>
  <c r="N463" i="2"/>
  <c r="O463" i="2"/>
  <c r="L464" i="2"/>
  <c r="K464" i="2" s="1"/>
  <c r="N464" i="2"/>
  <c r="O464" i="2"/>
  <c r="L465" i="2"/>
  <c r="M465" i="2" s="1"/>
  <c r="L466" i="2"/>
  <c r="M466" i="2" s="1"/>
  <c r="N466" i="2"/>
  <c r="O466" i="2"/>
  <c r="L467" i="2"/>
  <c r="K467" i="2" s="1"/>
  <c r="N467" i="2"/>
  <c r="O467" i="2"/>
  <c r="L468" i="2"/>
  <c r="N468" i="2" s="1"/>
  <c r="O468" i="2" s="1"/>
  <c r="L469" i="2"/>
  <c r="M469" i="2" s="1"/>
  <c r="L470" i="2"/>
  <c r="M470" i="2" s="1"/>
  <c r="N470" i="2"/>
  <c r="O470" i="2"/>
  <c r="L471" i="2"/>
  <c r="N471" i="2" s="1"/>
  <c r="O471" i="2" s="1"/>
  <c r="L472" i="2"/>
  <c r="N472" i="2" s="1"/>
  <c r="O472" i="2" s="1"/>
  <c r="L473" i="2"/>
  <c r="M473" i="2" s="1"/>
  <c r="L474" i="2"/>
  <c r="K474" i="2" s="1"/>
  <c r="L475" i="2"/>
  <c r="K475" i="2" s="1"/>
  <c r="N475" i="2"/>
  <c r="O475" i="2"/>
  <c r="L476" i="2"/>
  <c r="L477" i="2"/>
  <c r="K477" i="2" s="1"/>
  <c r="L478" i="2"/>
  <c r="K478" i="2" s="1"/>
  <c r="L479" i="2"/>
  <c r="M479" i="2" s="1"/>
  <c r="L480" i="2"/>
  <c r="M480" i="2" s="1"/>
  <c r="L481" i="2"/>
  <c r="M481" i="2" s="1"/>
  <c r="L482" i="2"/>
  <c r="K482" i="2" s="1"/>
  <c r="L483" i="2"/>
  <c r="M483" i="2" s="1"/>
  <c r="L484" i="2"/>
  <c r="M484" i="2" s="1"/>
  <c r="N484" i="2"/>
  <c r="O484" i="2"/>
  <c r="L485" i="2"/>
  <c r="M485" i="2" s="1"/>
  <c r="N485" i="2"/>
  <c r="O485" i="2"/>
  <c r="L486" i="2"/>
  <c r="L487" i="2"/>
  <c r="M487" i="2" s="1"/>
  <c r="L488" i="2"/>
  <c r="M488" i="2" s="1"/>
  <c r="L489" i="2"/>
  <c r="M489" i="2" s="1"/>
  <c r="L490" i="2"/>
  <c r="K490" i="2" s="1"/>
  <c r="L491" i="2"/>
  <c r="K491" i="2" s="1"/>
  <c r="L492" i="2"/>
  <c r="M492" i="2" s="1"/>
  <c r="L493" i="2"/>
  <c r="K493" i="2" s="1"/>
  <c r="L494" i="2"/>
  <c r="K494" i="2" s="1"/>
  <c r="L495" i="2"/>
  <c r="M495" i="2" s="1"/>
  <c r="L496" i="2"/>
  <c r="M496" i="2" s="1"/>
  <c r="L497" i="2"/>
  <c r="M497" i="2" s="1"/>
  <c r="L498" i="2"/>
  <c r="K498" i="2" s="1"/>
  <c r="L499" i="2"/>
  <c r="N499" i="2" s="1"/>
  <c r="O499" i="2" s="1"/>
  <c r="L500" i="2"/>
  <c r="M500" i="2" s="1"/>
  <c r="L501" i="2"/>
  <c r="M501" i="2" s="1"/>
  <c r="L502" i="2"/>
  <c r="L503" i="2"/>
  <c r="N503" i="2" s="1"/>
  <c r="O503" i="2" s="1"/>
  <c r="L504" i="2"/>
  <c r="M504" i="2" s="1"/>
  <c r="L505" i="2"/>
  <c r="N505" i="2" s="1"/>
  <c r="O505" i="2" s="1"/>
  <c r="L506" i="2"/>
  <c r="K506" i="2" s="1"/>
  <c r="L507" i="2"/>
  <c r="M507" i="2" s="1"/>
  <c r="L508" i="2"/>
  <c r="M508" i="2" s="1"/>
  <c r="L509" i="2"/>
  <c r="K509" i="2" s="1"/>
  <c r="L510" i="2"/>
  <c r="K510" i="2" s="1"/>
  <c r="L511" i="2"/>
  <c r="N511" i="2" s="1"/>
  <c r="O511" i="2" s="1"/>
  <c r="L512" i="2"/>
  <c r="K512" i="2" s="1"/>
  <c r="N512" i="2"/>
  <c r="O512" i="2"/>
  <c r="L513" i="2"/>
  <c r="K513" i="2" s="1"/>
  <c r="N513" i="2"/>
  <c r="O513" i="2"/>
  <c r="L514" i="2"/>
  <c r="K514" i="2" s="1"/>
  <c r="N514" i="2"/>
  <c r="O514" i="2"/>
  <c r="L515" i="2"/>
  <c r="M515" i="2" s="1"/>
  <c r="N515" i="2"/>
  <c r="O515" i="2"/>
  <c r="L516" i="2"/>
  <c r="K516" i="2" s="1"/>
  <c r="L517" i="2"/>
  <c r="K517" i="2" s="1"/>
  <c r="L518" i="2"/>
  <c r="N518" i="2" s="1"/>
  <c r="O518" i="2" s="1"/>
  <c r="L519" i="2"/>
  <c r="M519" i="2" s="1"/>
  <c r="L520" i="2"/>
  <c r="K520" i="2" s="1"/>
  <c r="L521" i="2"/>
  <c r="K521" i="2" s="1"/>
  <c r="N521" i="2"/>
  <c r="O521" i="2" s="1"/>
  <c r="L522" i="2"/>
  <c r="K522" i="2" s="1"/>
  <c r="L523" i="2"/>
  <c r="M523" i="2" s="1"/>
  <c r="L524" i="2"/>
  <c r="K524" i="2" s="1"/>
  <c r="L525" i="2"/>
  <c r="K525" i="2" s="1"/>
  <c r="N525" i="2"/>
  <c r="O525" i="2" s="1"/>
  <c r="L526" i="2"/>
  <c r="N526" i="2" s="1"/>
  <c r="O526" i="2" s="1"/>
  <c r="L527" i="2"/>
  <c r="M527" i="2" s="1"/>
  <c r="N527" i="2"/>
  <c r="O527" i="2"/>
  <c r="L528" i="2"/>
  <c r="N528" i="2" s="1"/>
  <c r="O528" i="2" s="1"/>
  <c r="L529" i="2"/>
  <c r="K529" i="2" s="1"/>
  <c r="N529" i="2"/>
  <c r="O529" i="2"/>
  <c r="L530" i="2"/>
  <c r="N530" i="2" s="1"/>
  <c r="O530" i="2" s="1"/>
  <c r="L531" i="2"/>
  <c r="M531" i="2" s="1"/>
  <c r="L532" i="2"/>
  <c r="K532" i="2" s="1"/>
  <c r="L533" i="2"/>
  <c r="K533" i="2" s="1"/>
  <c r="L534" i="2"/>
  <c r="M534" i="2" s="1"/>
  <c r="L535" i="2"/>
  <c r="M535" i="2" s="1"/>
  <c r="L536" i="2"/>
  <c r="N536" i="2" s="1"/>
  <c r="O536" i="2" s="1"/>
  <c r="L537" i="2"/>
  <c r="K537" i="2" s="1"/>
  <c r="N537" i="2"/>
  <c r="O537" i="2"/>
  <c r="L538" i="2"/>
  <c r="M538" i="2" s="1"/>
  <c r="L539" i="2"/>
  <c r="M539" i="2" s="1"/>
  <c r="L540" i="2"/>
  <c r="K540" i="2" s="1"/>
  <c r="L541" i="2"/>
  <c r="K541" i="2" s="1"/>
  <c r="N541" i="2"/>
  <c r="O541" i="2" s="1"/>
  <c r="L542" i="2"/>
  <c r="K542" i="2" s="1"/>
  <c r="L543" i="2"/>
  <c r="M543" i="2" s="1"/>
  <c r="L544" i="2"/>
  <c r="M544" i="2" s="1"/>
  <c r="L545" i="2"/>
  <c r="K545" i="2" s="1"/>
  <c r="L546" i="2"/>
  <c r="K546" i="2" s="1"/>
  <c r="N546" i="2"/>
  <c r="O546" i="2" s="1"/>
  <c r="L547" i="2"/>
  <c r="M547" i="2" s="1"/>
  <c r="L548" i="2"/>
  <c r="N548" i="2" s="1"/>
  <c r="O548" i="2" s="1"/>
  <c r="L549" i="2"/>
  <c r="K549" i="2" s="1"/>
  <c r="N549" i="2"/>
  <c r="O549" i="2"/>
  <c r="L550" i="2"/>
  <c r="N550" i="2" s="1"/>
  <c r="O550" i="2" s="1"/>
  <c r="L551" i="2"/>
  <c r="M551" i="2" s="1"/>
  <c r="N551" i="2"/>
  <c r="O551" i="2"/>
  <c r="L552" i="2"/>
  <c r="N552" i="2" s="1"/>
  <c r="O552" i="2" s="1"/>
  <c r="L553" i="2"/>
  <c r="K553" i="2" s="1"/>
  <c r="N553" i="2"/>
  <c r="O553" i="2"/>
  <c r="L554" i="2"/>
  <c r="M554" i="2" s="1"/>
  <c r="L555" i="2"/>
  <c r="M555" i="2" s="1"/>
  <c r="N555" i="2"/>
  <c r="O555" i="2"/>
  <c r="L556" i="2"/>
  <c r="N556" i="2" s="1"/>
  <c r="O556" i="2" s="1"/>
  <c r="L557" i="2"/>
  <c r="K557" i="2" s="1"/>
  <c r="N557" i="2"/>
  <c r="O557" i="2"/>
  <c r="L558" i="2"/>
  <c r="N558" i="2" s="1"/>
  <c r="O558" i="2" s="1"/>
  <c r="L559" i="2"/>
  <c r="M559" i="2" s="1"/>
  <c r="L560" i="2"/>
  <c r="N560" i="2" s="1"/>
  <c r="O560" i="2" s="1"/>
  <c r="L561" i="2"/>
  <c r="K561" i="2" s="1"/>
  <c r="N561" i="2"/>
  <c r="O561" i="2"/>
  <c r="L562" i="2"/>
  <c r="N562" i="2" s="1"/>
  <c r="O562" i="2" s="1"/>
  <c r="L563" i="2"/>
  <c r="M563" i="2" s="1"/>
  <c r="L564" i="2"/>
  <c r="N564" i="2" s="1"/>
  <c r="O564" i="2" s="1"/>
  <c r="L565" i="2"/>
  <c r="K565" i="2" s="1"/>
  <c r="N565" i="2"/>
  <c r="O565" i="2" s="1"/>
  <c r="L566" i="2"/>
  <c r="K566" i="2" s="1"/>
  <c r="N566" i="2"/>
  <c r="O566" i="2" s="1"/>
  <c r="L567" i="2"/>
  <c r="M567" i="2" s="1"/>
  <c r="L568" i="2"/>
  <c r="N568" i="2" s="1"/>
  <c r="O568" i="2" s="1"/>
  <c r="L569" i="2"/>
  <c r="K569" i="2" s="1"/>
  <c r="N569" i="2"/>
  <c r="O569" i="2" s="1"/>
  <c r="L570" i="2"/>
  <c r="K570" i="2" s="1"/>
  <c r="N570" i="2"/>
  <c r="O570" i="2"/>
  <c r="L571" i="2"/>
  <c r="M571" i="2" s="1"/>
  <c r="L572" i="2"/>
  <c r="K572" i="2" s="1"/>
  <c r="N572" i="2"/>
  <c r="O572" i="2"/>
  <c r="L573" i="2"/>
  <c r="K573" i="2" s="1"/>
  <c r="L574" i="2"/>
  <c r="K574" i="2" s="1"/>
  <c r="N574" i="2"/>
  <c r="O574" i="2"/>
  <c r="L575" i="2"/>
  <c r="M575" i="2" s="1"/>
  <c r="N575" i="2"/>
  <c r="O575" i="2"/>
  <c r="L576" i="2"/>
  <c r="K576" i="2" s="1"/>
  <c r="N576" i="2"/>
  <c r="O576" i="2"/>
  <c r="L577" i="2"/>
  <c r="K577" i="2" s="1"/>
  <c r="N577" i="2"/>
  <c r="O577" i="2"/>
  <c r="L578" i="2"/>
  <c r="K578" i="2" s="1"/>
  <c r="N578" i="2"/>
  <c r="O578" i="2"/>
  <c r="L579" i="2"/>
  <c r="M579" i="2" s="1"/>
  <c r="N579" i="2"/>
  <c r="O579" i="2"/>
  <c r="L580" i="2"/>
  <c r="K580" i="2" s="1"/>
  <c r="M580" i="2"/>
  <c r="N580" i="2"/>
  <c r="O580" i="2"/>
  <c r="L581" i="2"/>
  <c r="K581" i="2" s="1"/>
  <c r="N581" i="2"/>
  <c r="O581" i="2"/>
  <c r="L582" i="2"/>
  <c r="K582" i="2" s="1"/>
  <c r="N582" i="2"/>
  <c r="O582" i="2"/>
  <c r="L583" i="2"/>
  <c r="M583" i="2" s="1"/>
  <c r="N583" i="2"/>
  <c r="O583" i="2"/>
  <c r="L584" i="2"/>
  <c r="K584" i="2" s="1"/>
  <c r="N584" i="2"/>
  <c r="O584" i="2"/>
  <c r="L585" i="2"/>
  <c r="K585" i="2" s="1"/>
  <c r="N585" i="2"/>
  <c r="O585" i="2"/>
  <c r="L586" i="2"/>
  <c r="K586" i="2" s="1"/>
  <c r="N586" i="2"/>
  <c r="O586" i="2"/>
  <c r="L587" i="2"/>
  <c r="M587" i="2" s="1"/>
  <c r="N587" i="2"/>
  <c r="O587" i="2"/>
  <c r="L588" i="2"/>
  <c r="K588" i="2" s="1"/>
  <c r="N588" i="2"/>
  <c r="O588" i="2"/>
  <c r="L589" i="2"/>
  <c r="K589" i="2" s="1"/>
  <c r="N589" i="2"/>
  <c r="O589" i="2"/>
  <c r="L590" i="2"/>
  <c r="K590" i="2" s="1"/>
  <c r="N590" i="2"/>
  <c r="O590" i="2"/>
  <c r="L591" i="2"/>
  <c r="M591" i="2" s="1"/>
  <c r="N591" i="2"/>
  <c r="O591" i="2"/>
  <c r="L592" i="2"/>
  <c r="K592" i="2" s="1"/>
  <c r="N592" i="2"/>
  <c r="O592" i="2"/>
  <c r="L593" i="2"/>
  <c r="K593" i="2" s="1"/>
  <c r="N593" i="2"/>
  <c r="O593" i="2"/>
  <c r="L594" i="2"/>
  <c r="K594" i="2" s="1"/>
  <c r="N594" i="2"/>
  <c r="O594" i="2"/>
  <c r="L595" i="2"/>
  <c r="M595" i="2" s="1"/>
  <c r="N595" i="2"/>
  <c r="O595" i="2"/>
  <c r="N241" i="2" l="1"/>
  <c r="O241" i="2" s="1"/>
  <c r="M594" i="2"/>
  <c r="N374" i="2"/>
  <c r="O374" i="2" s="1"/>
  <c r="M588" i="2"/>
  <c r="N509" i="2"/>
  <c r="O509" i="2" s="1"/>
  <c r="N506" i="2"/>
  <c r="O506" i="2" s="1"/>
  <c r="N483" i="2"/>
  <c r="O483" i="2" s="1"/>
  <c r="N474" i="2"/>
  <c r="O474" i="2" s="1"/>
  <c r="N318" i="2"/>
  <c r="O318" i="2" s="1"/>
  <c r="N429" i="2"/>
  <c r="O429" i="2" s="1"/>
  <c r="N372" i="2"/>
  <c r="O372" i="2" s="1"/>
  <c r="N554" i="2"/>
  <c r="O554" i="2" s="1"/>
  <c r="N510" i="2"/>
  <c r="O510" i="2" s="1"/>
  <c r="N573" i="2"/>
  <c r="O573" i="2" s="1"/>
  <c r="N497" i="2"/>
  <c r="O497" i="2" s="1"/>
  <c r="N498" i="2"/>
  <c r="O498" i="2" s="1"/>
  <c r="N495" i="2"/>
  <c r="O495" i="2" s="1"/>
  <c r="N494" i="2"/>
  <c r="O494" i="2" s="1"/>
  <c r="N488" i="2"/>
  <c r="O488" i="2" s="1"/>
  <c r="N489" i="2"/>
  <c r="O489" i="2" s="1"/>
  <c r="N571" i="2"/>
  <c r="O571" i="2" s="1"/>
  <c r="N481" i="2"/>
  <c r="O481" i="2" s="1"/>
  <c r="N477" i="2"/>
  <c r="O477" i="2" s="1"/>
  <c r="N480" i="2"/>
  <c r="O480" i="2" s="1"/>
  <c r="N478" i="2"/>
  <c r="O478" i="2" s="1"/>
  <c r="N426" i="2"/>
  <c r="O426" i="2" s="1"/>
  <c r="N420" i="2"/>
  <c r="O420" i="2" s="1"/>
  <c r="N417" i="2"/>
  <c r="O417" i="2" s="1"/>
  <c r="N414" i="2"/>
  <c r="O414" i="2" s="1"/>
  <c r="N278" i="2"/>
  <c r="O278" i="2" s="1"/>
  <c r="M592" i="2"/>
  <c r="M586" i="2"/>
  <c r="M572" i="2"/>
  <c r="N375" i="2"/>
  <c r="O375" i="2" s="1"/>
  <c r="N402" i="2"/>
  <c r="O402" i="2" s="1"/>
  <c r="N386" i="2"/>
  <c r="O386" i="2" s="1"/>
  <c r="N392" i="2"/>
  <c r="O392" i="2" s="1"/>
  <c r="N387" i="2"/>
  <c r="O387" i="2" s="1"/>
  <c r="N382" i="2"/>
  <c r="O382" i="2" s="1"/>
  <c r="N379" i="2"/>
  <c r="O379" i="2" s="1"/>
  <c r="N380" i="2"/>
  <c r="O380" i="2" s="1"/>
  <c r="N376" i="2"/>
  <c r="O376" i="2" s="1"/>
  <c r="N371" i="2"/>
  <c r="O371" i="2" s="1"/>
  <c r="N363" i="2"/>
  <c r="O363" i="2" s="1"/>
  <c r="N360" i="2"/>
  <c r="O360" i="2" s="1"/>
  <c r="N359" i="2"/>
  <c r="O359" i="2" s="1"/>
  <c r="N356" i="2"/>
  <c r="O356" i="2" s="1"/>
  <c r="N351" i="2"/>
  <c r="O351" i="2" s="1"/>
  <c r="N347" i="2"/>
  <c r="O347" i="2" s="1"/>
  <c r="N346" i="2"/>
  <c r="O346" i="2" s="1"/>
  <c r="N343" i="2"/>
  <c r="O343" i="2" s="1"/>
  <c r="N340" i="2"/>
  <c r="O340" i="2" s="1"/>
  <c r="N339" i="2"/>
  <c r="O339" i="2" s="1"/>
  <c r="N338" i="2"/>
  <c r="O338" i="2" s="1"/>
  <c r="N332" i="2"/>
  <c r="O332" i="2" s="1"/>
  <c r="N330" i="2"/>
  <c r="O330" i="2" s="1"/>
  <c r="N331" i="2"/>
  <c r="O331" i="2" s="1"/>
  <c r="N323" i="2"/>
  <c r="O323" i="2" s="1"/>
  <c r="M552" i="2"/>
  <c r="N308" i="2"/>
  <c r="O308" i="2" s="1"/>
  <c r="N310" i="2"/>
  <c r="O310" i="2" s="1"/>
  <c r="N307" i="2"/>
  <c r="O307" i="2" s="1"/>
  <c r="N303" i="2"/>
  <c r="O303" i="2" s="1"/>
  <c r="N301" i="2"/>
  <c r="O301" i="2" s="1"/>
  <c r="N297" i="2"/>
  <c r="O297" i="2" s="1"/>
  <c r="N300" i="2"/>
  <c r="O300" i="2" s="1"/>
  <c r="N288" i="2"/>
  <c r="O288" i="2" s="1"/>
  <c r="N274" i="2"/>
  <c r="O274" i="2" s="1"/>
  <c r="N544" i="2"/>
  <c r="O544" i="2" s="1"/>
  <c r="N253" i="2"/>
  <c r="O253" i="2" s="1"/>
  <c r="M514" i="2"/>
  <c r="M464" i="2"/>
  <c r="M438" i="2"/>
  <c r="K248" i="2"/>
  <c r="K556" i="2"/>
  <c r="K554" i="2"/>
  <c r="M584" i="2"/>
  <c r="M578" i="2"/>
  <c r="M556" i="2"/>
  <c r="M477" i="2"/>
  <c r="M436" i="2"/>
  <c r="N542" i="2"/>
  <c r="O542" i="2" s="1"/>
  <c r="N540" i="2"/>
  <c r="O540" i="2" s="1"/>
  <c r="N538" i="2"/>
  <c r="O538" i="2" s="1"/>
  <c r="N534" i="2"/>
  <c r="O534" i="2" s="1"/>
  <c r="N532" i="2"/>
  <c r="O532" i="2" s="1"/>
  <c r="M548" i="2"/>
  <c r="N520" i="2"/>
  <c r="O520" i="2" s="1"/>
  <c r="K511" i="2"/>
  <c r="M509" i="2"/>
  <c r="K454" i="2"/>
  <c r="M340" i="2"/>
  <c r="K303" i="2"/>
  <c r="M301" i="2"/>
  <c r="K299" i="2"/>
  <c r="K297" i="2"/>
  <c r="M274" i="2"/>
  <c r="K469" i="2"/>
  <c r="K440" i="2"/>
  <c r="M576" i="2"/>
  <c r="M570" i="2"/>
  <c r="M512" i="2"/>
  <c r="M511" i="2"/>
  <c r="M422" i="2"/>
  <c r="K360" i="2"/>
  <c r="M299" i="2"/>
  <c r="K246" i="2"/>
  <c r="K244" i="2"/>
  <c r="M242" i="2"/>
  <c r="N119" i="2"/>
  <c r="O119" i="2" s="1"/>
  <c r="N43" i="2"/>
  <c r="O43" i="2" s="1"/>
  <c r="N35" i="2"/>
  <c r="O35" i="2" s="1"/>
  <c r="K34" i="2"/>
  <c r="N130" i="2"/>
  <c r="O130" i="2" s="1"/>
  <c r="N116" i="2"/>
  <c r="O116" i="2" s="1"/>
  <c r="N112" i="2"/>
  <c r="O112" i="2" s="1"/>
  <c r="N108" i="2"/>
  <c r="O108" i="2" s="1"/>
  <c r="N102" i="2"/>
  <c r="O102" i="2" s="1"/>
  <c r="K92" i="2"/>
  <c r="K90" i="2"/>
  <c r="N83" i="2"/>
  <c r="O83" i="2" s="1"/>
  <c r="N82" i="2"/>
  <c r="O82" i="2" s="1"/>
  <c r="N75" i="2"/>
  <c r="O75" i="2" s="1"/>
  <c r="N524" i="2"/>
  <c r="O524" i="2" s="1"/>
  <c r="N67" i="2"/>
  <c r="O67" i="2" s="1"/>
  <c r="N66" i="2"/>
  <c r="O66" i="2" s="1"/>
  <c r="N64" i="2"/>
  <c r="O64" i="2" s="1"/>
  <c r="N60" i="2"/>
  <c r="O60" i="2" s="1"/>
  <c r="N58" i="2"/>
  <c r="O58" i="2" s="1"/>
  <c r="N51" i="2"/>
  <c r="O51" i="2" s="1"/>
  <c r="N50" i="2"/>
  <c r="O50" i="2" s="1"/>
  <c r="N522" i="2"/>
  <c r="O522" i="2" s="1"/>
  <c r="M522" i="2"/>
  <c r="N39" i="2"/>
  <c r="O39" i="2" s="1"/>
  <c r="N36" i="2"/>
  <c r="O36" i="2" s="1"/>
  <c r="M518" i="2"/>
  <c r="N517" i="2"/>
  <c r="O517" i="2" s="1"/>
  <c r="N32" i="2"/>
  <c r="O32" i="2" s="1"/>
  <c r="K32" i="2"/>
  <c r="N28" i="2"/>
  <c r="O28" i="2" s="1"/>
  <c r="N24" i="2"/>
  <c r="O24" i="2" s="1"/>
  <c r="N23" i="2"/>
  <c r="O23" i="2" s="1"/>
  <c r="M590" i="2"/>
  <c r="M582" i="2"/>
  <c r="M574" i="2"/>
  <c r="M562" i="2"/>
  <c r="K548" i="2"/>
  <c r="M546" i="2"/>
  <c r="K501" i="2"/>
  <c r="K456" i="2"/>
  <c r="M434" i="2"/>
  <c r="K426" i="2"/>
  <c r="M416" i="2"/>
  <c r="M414" i="2"/>
  <c r="M382" i="2"/>
  <c r="M380" i="2"/>
  <c r="K372" i="2"/>
  <c r="M344" i="2"/>
  <c r="M338" i="2"/>
  <c r="M332" i="2"/>
  <c r="M256" i="2"/>
  <c r="K564" i="2"/>
  <c r="M505" i="2"/>
  <c r="K446" i="2"/>
  <c r="K370" i="2"/>
  <c r="M356" i="2"/>
  <c r="K346" i="2"/>
  <c r="M330" i="2"/>
  <c r="M312" i="2"/>
  <c r="K256" i="2"/>
  <c r="M64" i="2"/>
  <c r="M250" i="2"/>
  <c r="M248" i="2"/>
  <c r="M246" i="2"/>
  <c r="K240" i="2"/>
  <c r="M92" i="2"/>
  <c r="M90" i="2"/>
  <c r="M48" i="2"/>
  <c r="M34" i="2"/>
  <c r="N516" i="2"/>
  <c r="O516" i="2" s="1"/>
  <c r="M516" i="2"/>
  <c r="K560" i="2"/>
  <c r="M540" i="2"/>
  <c r="K538" i="2"/>
  <c r="M536" i="2"/>
  <c r="K534" i="2"/>
  <c r="M524" i="2"/>
  <c r="M520" i="2"/>
  <c r="M566" i="2"/>
  <c r="M560" i="2"/>
  <c r="M558" i="2"/>
  <c r="M550" i="2"/>
  <c r="K536" i="2"/>
  <c r="M526" i="2"/>
  <c r="K503" i="2"/>
  <c r="K497" i="2"/>
  <c r="K470" i="2"/>
  <c r="K466" i="2"/>
  <c r="K458" i="2"/>
  <c r="K489" i="2"/>
  <c r="K481" i="2"/>
  <c r="K468" i="2"/>
  <c r="M456" i="2"/>
  <c r="M503" i="2"/>
  <c r="K499" i="2"/>
  <c r="K430" i="2"/>
  <c r="M424" i="2"/>
  <c r="M402" i="2"/>
  <c r="M398" i="2"/>
  <c r="K384" i="2"/>
  <c r="K390" i="2"/>
  <c r="M386" i="2"/>
  <c r="M418" i="2"/>
  <c r="K398" i="2"/>
  <c r="M370" i="2"/>
  <c r="K366" i="2"/>
  <c r="M328" i="2"/>
  <c r="M318" i="2"/>
  <c r="K288" i="2"/>
  <c r="M286" i="2"/>
  <c r="M284" i="2"/>
  <c r="K278" i="2"/>
  <c r="K266" i="2"/>
  <c r="K262" i="2"/>
  <c r="K254" i="2"/>
  <c r="K252" i="2"/>
  <c r="K238" i="2"/>
  <c r="M374" i="2"/>
  <c r="M350" i="2"/>
  <c r="M316" i="2"/>
  <c r="K250" i="2"/>
  <c r="M244" i="2"/>
  <c r="M240" i="2"/>
  <c r="M376" i="2"/>
  <c r="M366" i="2"/>
  <c r="M354" i="2"/>
  <c r="M334" i="2"/>
  <c r="M320" i="2"/>
  <c r="M310" i="2"/>
  <c r="K286" i="2"/>
  <c r="M262" i="2"/>
  <c r="M238" i="2"/>
  <c r="K118" i="2"/>
  <c r="M116" i="2"/>
  <c r="M114" i="2"/>
  <c r="K112" i="2"/>
  <c r="K110" i="2"/>
  <c r="M108" i="2"/>
  <c r="M106" i="2"/>
  <c r="M104" i="2"/>
  <c r="K102" i="2"/>
  <c r="K88" i="2"/>
  <c r="M82" i="2"/>
  <c r="M80" i="2"/>
  <c r="K74" i="2"/>
  <c r="K72" i="2"/>
  <c r="K66" i="2"/>
  <c r="K62" i="2"/>
  <c r="K60" i="2"/>
  <c r="K50" i="2"/>
  <c r="M118" i="2"/>
  <c r="K114" i="2"/>
  <c r="M110" i="2"/>
  <c r="K106" i="2"/>
  <c r="K104" i="2"/>
  <c r="M88" i="2"/>
  <c r="K80" i="2"/>
  <c r="M74" i="2"/>
  <c r="M72" i="2"/>
  <c r="M62" i="2"/>
  <c r="K48" i="2"/>
  <c r="N450" i="2"/>
  <c r="O450" i="2" s="1"/>
  <c r="K450" i="2"/>
  <c r="M326" i="2"/>
  <c r="K326" i="2"/>
  <c r="K237" i="2"/>
  <c r="N237" i="2"/>
  <c r="O237" i="2" s="1"/>
  <c r="K107" i="2"/>
  <c r="N107" i="2"/>
  <c r="O107" i="2" s="1"/>
  <c r="M54" i="2"/>
  <c r="N54" i="2"/>
  <c r="O54" i="2" s="1"/>
  <c r="K54" i="2"/>
  <c r="K568" i="2"/>
  <c r="K544" i="2"/>
  <c r="M542" i="2"/>
  <c r="N533" i="2"/>
  <c r="O533" i="2" s="1"/>
  <c r="M532" i="2"/>
  <c r="M530" i="2"/>
  <c r="K528" i="2"/>
  <c r="N507" i="2"/>
  <c r="O507" i="2" s="1"/>
  <c r="K507" i="2"/>
  <c r="N487" i="2"/>
  <c r="O487" i="2" s="1"/>
  <c r="K487" i="2"/>
  <c r="K483" i="2"/>
  <c r="M462" i="2"/>
  <c r="N462" i="2"/>
  <c r="O462" i="2" s="1"/>
  <c r="N444" i="2"/>
  <c r="O444" i="2" s="1"/>
  <c r="K444" i="2"/>
  <c r="M396" i="2"/>
  <c r="N396" i="2"/>
  <c r="O396" i="2" s="1"/>
  <c r="N394" i="2"/>
  <c r="O394" i="2" s="1"/>
  <c r="K394" i="2"/>
  <c r="K391" i="2"/>
  <c r="N391" i="2"/>
  <c r="O391" i="2" s="1"/>
  <c r="N364" i="2"/>
  <c r="O364" i="2" s="1"/>
  <c r="K364" i="2"/>
  <c r="M352" i="2"/>
  <c r="N352" i="2"/>
  <c r="O352" i="2" s="1"/>
  <c r="K327" i="2"/>
  <c r="N327" i="2"/>
  <c r="O327" i="2" s="1"/>
  <c r="N260" i="2"/>
  <c r="O260" i="2" s="1"/>
  <c r="K260" i="2"/>
  <c r="M260" i="2"/>
  <c r="K249" i="2"/>
  <c r="N249" i="2"/>
  <c r="O249" i="2" s="1"/>
  <c r="M78" i="2"/>
  <c r="K78" i="2"/>
  <c r="N78" i="2"/>
  <c r="O78" i="2" s="1"/>
  <c r="N476" i="2"/>
  <c r="O476" i="2" s="1"/>
  <c r="K476" i="2"/>
  <c r="N460" i="2"/>
  <c r="O460" i="2" s="1"/>
  <c r="M460" i="2"/>
  <c r="M564" i="2"/>
  <c r="K562" i="2"/>
  <c r="K558" i="2"/>
  <c r="K552" i="2"/>
  <c r="K550" i="2"/>
  <c r="N501" i="2"/>
  <c r="O501" i="2" s="1"/>
  <c r="K495" i="2"/>
  <c r="N491" i="2"/>
  <c r="O491" i="2" s="1"/>
  <c r="M491" i="2"/>
  <c r="K486" i="2"/>
  <c r="N486" i="2"/>
  <c r="O486" i="2" s="1"/>
  <c r="K485" i="2"/>
  <c r="M474" i="2"/>
  <c r="K462" i="2"/>
  <c r="M452" i="2"/>
  <c r="M448" i="2"/>
  <c r="N428" i="2"/>
  <c r="O428" i="2" s="1"/>
  <c r="K428" i="2"/>
  <c r="N421" i="2"/>
  <c r="O421" i="2" s="1"/>
  <c r="M420" i="2"/>
  <c r="N400" i="2"/>
  <c r="O400" i="2" s="1"/>
  <c r="K400" i="2"/>
  <c r="K396" i="2"/>
  <c r="N358" i="2"/>
  <c r="O358" i="2" s="1"/>
  <c r="K358" i="2"/>
  <c r="K352" i="2"/>
  <c r="M348" i="2"/>
  <c r="N348" i="2"/>
  <c r="O348" i="2" s="1"/>
  <c r="N342" i="2"/>
  <c r="O342" i="2" s="1"/>
  <c r="K342" i="2"/>
  <c r="M322" i="2"/>
  <c r="K322" i="2"/>
  <c r="K315" i="2"/>
  <c r="N315" i="2"/>
  <c r="O315" i="2" s="1"/>
  <c r="K87" i="2"/>
  <c r="N87" i="2"/>
  <c r="O87" i="2" s="1"/>
  <c r="K502" i="2"/>
  <c r="N502" i="2"/>
  <c r="O502" i="2" s="1"/>
  <c r="K471" i="2"/>
  <c r="M471" i="2"/>
  <c r="K335" i="2"/>
  <c r="N335" i="2"/>
  <c r="O335" i="2" s="1"/>
  <c r="M324" i="2"/>
  <c r="N324" i="2"/>
  <c r="O324" i="2" s="1"/>
  <c r="K324" i="2"/>
  <c r="K115" i="2"/>
  <c r="N115" i="2"/>
  <c r="O115" i="2" s="1"/>
  <c r="M105" i="2"/>
  <c r="N105" i="2"/>
  <c r="O105" i="2" s="1"/>
  <c r="K105" i="2"/>
  <c r="M56" i="2"/>
  <c r="K56" i="2"/>
  <c r="K47" i="2"/>
  <c r="N47" i="2"/>
  <c r="O47" i="2" s="1"/>
  <c r="M18" i="2"/>
  <c r="K18" i="2"/>
  <c r="M13" i="2"/>
  <c r="K13" i="2"/>
  <c r="M568" i="2"/>
  <c r="N545" i="2"/>
  <c r="O545" i="2" s="1"/>
  <c r="K530" i="2"/>
  <c r="M528" i="2"/>
  <c r="K526" i="2"/>
  <c r="K518" i="2"/>
  <c r="K505" i="2"/>
  <c r="M493" i="2"/>
  <c r="N493" i="2"/>
  <c r="O493" i="2" s="1"/>
  <c r="N479" i="2"/>
  <c r="O479" i="2" s="1"/>
  <c r="K479" i="2"/>
  <c r="M476" i="2"/>
  <c r="M450" i="2"/>
  <c r="M442" i="2"/>
  <c r="N432" i="2"/>
  <c r="O432" i="2" s="1"/>
  <c r="M432" i="2"/>
  <c r="K399" i="2"/>
  <c r="N399" i="2"/>
  <c r="O399" i="2" s="1"/>
  <c r="M392" i="2"/>
  <c r="N388" i="2"/>
  <c r="O388" i="2" s="1"/>
  <c r="K388" i="2"/>
  <c r="N378" i="2"/>
  <c r="O378" i="2" s="1"/>
  <c r="M378" i="2"/>
  <c r="M368" i="2"/>
  <c r="M362" i="2"/>
  <c r="K348" i="2"/>
  <c r="N336" i="2"/>
  <c r="O336" i="2" s="1"/>
  <c r="K336" i="2"/>
  <c r="M305" i="2"/>
  <c r="K305" i="2"/>
  <c r="M98" i="2"/>
  <c r="K98" i="2"/>
  <c r="M94" i="2"/>
  <c r="K94" i="2"/>
  <c r="N314" i="2"/>
  <c r="O314" i="2" s="1"/>
  <c r="M314" i="2"/>
  <c r="M295" i="2"/>
  <c r="K295" i="2"/>
  <c r="N292" i="2"/>
  <c r="O292" i="2" s="1"/>
  <c r="K292" i="2"/>
  <c r="M292" i="2"/>
  <c r="N276" i="2"/>
  <c r="O276" i="2" s="1"/>
  <c r="M276" i="2"/>
  <c r="K276" i="2"/>
  <c r="N236" i="2"/>
  <c r="O236" i="2" s="1"/>
  <c r="K236" i="2"/>
  <c r="M236" i="2"/>
  <c r="M234" i="2"/>
  <c r="K234" i="2"/>
  <c r="M131" i="2"/>
  <c r="K131" i="2"/>
  <c r="K71" i="2"/>
  <c r="N71" i="2"/>
  <c r="O71" i="2" s="1"/>
  <c r="N68" i="2"/>
  <c r="O68" i="2" s="1"/>
  <c r="K68" i="2"/>
  <c r="M68" i="2"/>
  <c r="M38" i="2"/>
  <c r="K38" i="2"/>
  <c r="K31" i="2"/>
  <c r="N31" i="2"/>
  <c r="O31" i="2" s="1"/>
  <c r="M499" i="2"/>
  <c r="N490" i="2"/>
  <c r="O490" i="2" s="1"/>
  <c r="N482" i="2"/>
  <c r="O482" i="2" s="1"/>
  <c r="N469" i="2"/>
  <c r="O469" i="2" s="1"/>
  <c r="M468" i="2"/>
  <c r="N395" i="2"/>
  <c r="O395" i="2" s="1"/>
  <c r="M390" i="2"/>
  <c r="K328" i="2"/>
  <c r="K316" i="2"/>
  <c r="K314" i="2"/>
  <c r="K308" i="2"/>
  <c r="K270" i="2"/>
  <c r="M270" i="2"/>
  <c r="N268" i="2"/>
  <c r="O268" i="2" s="1"/>
  <c r="M268" i="2"/>
  <c r="K268" i="2"/>
  <c r="K245" i="2"/>
  <c r="N245" i="2"/>
  <c r="O245" i="2" s="1"/>
  <c r="K111" i="2"/>
  <c r="N111" i="2"/>
  <c r="O111" i="2" s="1"/>
  <c r="N100" i="2"/>
  <c r="O100" i="2" s="1"/>
  <c r="M100" i="2"/>
  <c r="K100" i="2"/>
  <c r="N96" i="2"/>
  <c r="O96" i="2" s="1"/>
  <c r="M96" i="2"/>
  <c r="K96" i="2"/>
  <c r="M86" i="2"/>
  <c r="K86" i="2"/>
  <c r="K84" i="2"/>
  <c r="M84" i="2"/>
  <c r="K79" i="2"/>
  <c r="N79" i="2"/>
  <c r="O79" i="2" s="1"/>
  <c r="N76" i="2"/>
  <c r="O76" i="2" s="1"/>
  <c r="M76" i="2"/>
  <c r="K76" i="2"/>
  <c r="N52" i="2"/>
  <c r="O52" i="2" s="1"/>
  <c r="M52" i="2"/>
  <c r="K52" i="2"/>
  <c r="M20" i="2"/>
  <c r="N20" i="2"/>
  <c r="O20" i="2" s="1"/>
  <c r="K20" i="2"/>
  <c r="M15" i="2"/>
  <c r="K15" i="2"/>
  <c r="K424" i="2"/>
  <c r="K354" i="2"/>
  <c r="K350" i="2"/>
  <c r="K334" i="2"/>
  <c r="K290" i="2"/>
  <c r="M290" i="2"/>
  <c r="N272" i="2"/>
  <c r="O272" i="2" s="1"/>
  <c r="M272" i="2"/>
  <c r="K272" i="2"/>
  <c r="K261" i="2"/>
  <c r="N261" i="2"/>
  <c r="O261" i="2" s="1"/>
  <c r="M258" i="2"/>
  <c r="K258" i="2"/>
  <c r="M232" i="2"/>
  <c r="K232" i="2"/>
  <c r="M122" i="2"/>
  <c r="K122" i="2"/>
  <c r="K120" i="2"/>
  <c r="M120" i="2"/>
  <c r="K70" i="2"/>
  <c r="M70" i="2"/>
  <c r="M46" i="2"/>
  <c r="K46" i="2"/>
  <c r="M40" i="2"/>
  <c r="N40" i="2"/>
  <c r="O40" i="2" s="1"/>
  <c r="K40" i="2"/>
  <c r="N26" i="2"/>
  <c r="O26" i="2" s="1"/>
  <c r="M26" i="2"/>
  <c r="K26" i="2"/>
  <c r="N59" i="2"/>
  <c r="O59" i="2" s="1"/>
  <c r="M58" i="2"/>
  <c r="M44" i="2"/>
  <c r="M42" i="2"/>
  <c r="M36" i="2"/>
  <c r="M30" i="2"/>
  <c r="M28" i="2"/>
  <c r="M24" i="2"/>
  <c r="M22" i="2"/>
  <c r="M16" i="2"/>
  <c r="K44" i="2"/>
  <c r="K30" i="2"/>
  <c r="M447" i="2"/>
  <c r="K447" i="2"/>
  <c r="M349" i="2"/>
  <c r="N349" i="2"/>
  <c r="O349" i="2" s="1"/>
  <c r="K349" i="2"/>
  <c r="M309" i="2"/>
  <c r="N309" i="2"/>
  <c r="O309" i="2" s="1"/>
  <c r="K309" i="2"/>
  <c r="M109" i="2"/>
  <c r="N109" i="2"/>
  <c r="O109" i="2" s="1"/>
  <c r="K109" i="2"/>
  <c r="M65" i="2"/>
  <c r="N65" i="2"/>
  <c r="O65" i="2" s="1"/>
  <c r="K65" i="2"/>
  <c r="M61" i="2"/>
  <c r="K61" i="2"/>
  <c r="M49" i="2"/>
  <c r="K49" i="2"/>
  <c r="K595" i="2"/>
  <c r="M593" i="2"/>
  <c r="K591" i="2"/>
  <c r="M589" i="2"/>
  <c r="K587" i="2"/>
  <c r="M585" i="2"/>
  <c r="K583" i="2"/>
  <c r="M581" i="2"/>
  <c r="K579" i="2"/>
  <c r="M577" i="2"/>
  <c r="K575" i="2"/>
  <c r="M573" i="2"/>
  <c r="K571" i="2"/>
  <c r="M569" i="2"/>
  <c r="K567" i="2"/>
  <c r="M565" i="2"/>
  <c r="K563" i="2"/>
  <c r="M561" i="2"/>
  <c r="K559" i="2"/>
  <c r="M557" i="2"/>
  <c r="K555" i="2"/>
  <c r="M553" i="2"/>
  <c r="K551" i="2"/>
  <c r="M549" i="2"/>
  <c r="K547" i="2"/>
  <c r="M545" i="2"/>
  <c r="K543" i="2"/>
  <c r="M541" i="2"/>
  <c r="K539" i="2"/>
  <c r="M537" i="2"/>
  <c r="K535" i="2"/>
  <c r="M533" i="2"/>
  <c r="K531" i="2"/>
  <c r="M529" i="2"/>
  <c r="K527" i="2"/>
  <c r="M525" i="2"/>
  <c r="K523" i="2"/>
  <c r="M521" i="2"/>
  <c r="K519" i="2"/>
  <c r="M517" i="2"/>
  <c r="K515" i="2"/>
  <c r="M513" i="2"/>
  <c r="M510" i="2"/>
  <c r="K508" i="2"/>
  <c r="M506" i="2"/>
  <c r="K504" i="2"/>
  <c r="M502" i="2"/>
  <c r="K500" i="2"/>
  <c r="M498" i="2"/>
  <c r="K496" i="2"/>
  <c r="M494" i="2"/>
  <c r="K492" i="2"/>
  <c r="M490" i="2"/>
  <c r="K488" i="2"/>
  <c r="M486" i="2"/>
  <c r="K484" i="2"/>
  <c r="M482" i="2"/>
  <c r="K480" i="2"/>
  <c r="M478" i="2"/>
  <c r="K473" i="2"/>
  <c r="K472" i="2"/>
  <c r="M467" i="2"/>
  <c r="N465" i="2"/>
  <c r="O465" i="2" s="1"/>
  <c r="K461" i="2"/>
  <c r="K453" i="2"/>
  <c r="M453" i="2"/>
  <c r="M451" i="2"/>
  <c r="K451" i="2"/>
  <c r="K449" i="2"/>
  <c r="M449" i="2"/>
  <c r="M431" i="2"/>
  <c r="K431" i="2"/>
  <c r="M423" i="2"/>
  <c r="K423" i="2"/>
  <c r="M401" i="2"/>
  <c r="K401" i="2"/>
  <c r="M397" i="2"/>
  <c r="N397" i="2"/>
  <c r="O397" i="2" s="1"/>
  <c r="K397" i="2"/>
  <c r="M385" i="2"/>
  <c r="N385" i="2"/>
  <c r="O385" i="2" s="1"/>
  <c r="K385" i="2"/>
  <c r="M381" i="2"/>
  <c r="K381" i="2"/>
  <c r="M377" i="2"/>
  <c r="N377" i="2"/>
  <c r="O377" i="2" s="1"/>
  <c r="K377" i="2"/>
  <c r="M365" i="2"/>
  <c r="N365" i="2"/>
  <c r="O365" i="2" s="1"/>
  <c r="K365" i="2"/>
  <c r="M337" i="2"/>
  <c r="N337" i="2"/>
  <c r="O337" i="2" s="1"/>
  <c r="K337" i="2"/>
  <c r="M325" i="2"/>
  <c r="K325" i="2"/>
  <c r="K304" i="2"/>
  <c r="M304" i="2"/>
  <c r="M113" i="2"/>
  <c r="N113" i="2"/>
  <c r="O113" i="2" s="1"/>
  <c r="K113" i="2"/>
  <c r="M81" i="2"/>
  <c r="N81" i="2"/>
  <c r="O81" i="2" s="1"/>
  <c r="K81" i="2"/>
  <c r="N567" i="2"/>
  <c r="O567" i="2" s="1"/>
  <c r="N563" i="2"/>
  <c r="O563" i="2" s="1"/>
  <c r="N559" i="2"/>
  <c r="O559" i="2" s="1"/>
  <c r="N547" i="2"/>
  <c r="O547" i="2" s="1"/>
  <c r="N543" i="2"/>
  <c r="O543" i="2" s="1"/>
  <c r="N539" i="2"/>
  <c r="O539" i="2" s="1"/>
  <c r="N535" i="2"/>
  <c r="O535" i="2" s="1"/>
  <c r="N531" i="2"/>
  <c r="O531" i="2" s="1"/>
  <c r="N523" i="2"/>
  <c r="O523" i="2" s="1"/>
  <c r="N519" i="2"/>
  <c r="O519" i="2" s="1"/>
  <c r="N508" i="2"/>
  <c r="O508" i="2" s="1"/>
  <c r="N504" i="2"/>
  <c r="O504" i="2" s="1"/>
  <c r="N500" i="2"/>
  <c r="O500" i="2" s="1"/>
  <c r="N496" i="2"/>
  <c r="O496" i="2" s="1"/>
  <c r="N492" i="2"/>
  <c r="O492" i="2" s="1"/>
  <c r="M455" i="2"/>
  <c r="K455" i="2"/>
  <c r="K441" i="2"/>
  <c r="M441" i="2"/>
  <c r="M439" i="2"/>
  <c r="K439" i="2"/>
  <c r="K437" i="2"/>
  <c r="M437" i="2"/>
  <c r="M427" i="2"/>
  <c r="N427" i="2"/>
  <c r="O427" i="2" s="1"/>
  <c r="K427" i="2"/>
  <c r="M415" i="2"/>
  <c r="N415" i="2"/>
  <c r="O415" i="2" s="1"/>
  <c r="K415" i="2"/>
  <c r="M329" i="2"/>
  <c r="K329" i="2"/>
  <c r="M317" i="2"/>
  <c r="K317" i="2"/>
  <c r="M313" i="2"/>
  <c r="N313" i="2"/>
  <c r="O313" i="2" s="1"/>
  <c r="K313" i="2"/>
  <c r="M302" i="2"/>
  <c r="N302" i="2"/>
  <c r="O302" i="2" s="1"/>
  <c r="K302" i="2"/>
  <c r="M251" i="2"/>
  <c r="N251" i="2"/>
  <c r="O251" i="2" s="1"/>
  <c r="K251" i="2"/>
  <c r="M247" i="2"/>
  <c r="N247" i="2"/>
  <c r="O247" i="2" s="1"/>
  <c r="K247" i="2"/>
  <c r="M243" i="2"/>
  <c r="N243" i="2"/>
  <c r="O243" i="2" s="1"/>
  <c r="K243" i="2"/>
  <c r="K445" i="2"/>
  <c r="M445" i="2"/>
  <c r="M435" i="2"/>
  <c r="K435" i="2"/>
  <c r="M419" i="2"/>
  <c r="K419" i="2"/>
  <c r="M369" i="2"/>
  <c r="N369" i="2"/>
  <c r="O369" i="2" s="1"/>
  <c r="K369" i="2"/>
  <c r="M353" i="2"/>
  <c r="N353" i="2"/>
  <c r="O353" i="2" s="1"/>
  <c r="K353" i="2"/>
  <c r="M117" i="2"/>
  <c r="N117" i="2"/>
  <c r="O117" i="2" s="1"/>
  <c r="K117" i="2"/>
  <c r="K91" i="2"/>
  <c r="M91" i="2"/>
  <c r="N91" i="2"/>
  <c r="O91" i="2" s="1"/>
  <c r="M475" i="2"/>
  <c r="N473" i="2"/>
  <c r="O473" i="2" s="1"/>
  <c r="M472" i="2"/>
  <c r="K465" i="2"/>
  <c r="M463" i="2"/>
  <c r="N461" i="2"/>
  <c r="O461" i="2" s="1"/>
  <c r="M459" i="2"/>
  <c r="K459" i="2"/>
  <c r="K457" i="2"/>
  <c r="M457" i="2"/>
  <c r="N447" i="2"/>
  <c r="O447" i="2" s="1"/>
  <c r="M443" i="2"/>
  <c r="K443" i="2"/>
  <c r="K433" i="2"/>
  <c r="M433" i="2"/>
  <c r="M393" i="2"/>
  <c r="K393" i="2"/>
  <c r="M389" i="2"/>
  <c r="N389" i="2"/>
  <c r="O389" i="2" s="1"/>
  <c r="K389" i="2"/>
  <c r="M373" i="2"/>
  <c r="N373" i="2"/>
  <c r="O373" i="2" s="1"/>
  <c r="K373" i="2"/>
  <c r="M361" i="2"/>
  <c r="N361" i="2"/>
  <c r="O361" i="2" s="1"/>
  <c r="K361" i="2"/>
  <c r="M357" i="2"/>
  <c r="N357" i="2"/>
  <c r="O357" i="2" s="1"/>
  <c r="K357" i="2"/>
  <c r="M345" i="2"/>
  <c r="K345" i="2"/>
  <c r="M341" i="2"/>
  <c r="N341" i="2"/>
  <c r="O341" i="2" s="1"/>
  <c r="K341" i="2"/>
  <c r="M333" i="2"/>
  <c r="K333" i="2"/>
  <c r="M321" i="2"/>
  <c r="N321" i="2"/>
  <c r="O321" i="2" s="1"/>
  <c r="K321" i="2"/>
  <c r="M291" i="2"/>
  <c r="K291" i="2"/>
  <c r="M271" i="2"/>
  <c r="K271" i="2"/>
  <c r="N271" i="2"/>
  <c r="O271" i="2" s="1"/>
  <c r="M429" i="2"/>
  <c r="M425" i="2"/>
  <c r="M421" i="2"/>
  <c r="M417" i="2"/>
  <c r="M399" i="2"/>
  <c r="M395" i="2"/>
  <c r="M391" i="2"/>
  <c r="M387" i="2"/>
  <c r="M383" i="2"/>
  <c r="M379" i="2"/>
  <c r="M375" i="2"/>
  <c r="M371" i="2"/>
  <c r="M367" i="2"/>
  <c r="M363" i="2"/>
  <c r="M359" i="2"/>
  <c r="M355" i="2"/>
  <c r="M351" i="2"/>
  <c r="M347" i="2"/>
  <c r="M343" i="2"/>
  <c r="M339" i="2"/>
  <c r="M335" i="2"/>
  <c r="M331" i="2"/>
  <c r="M327" i="2"/>
  <c r="M323" i="2"/>
  <c r="M319" i="2"/>
  <c r="M315" i="2"/>
  <c r="M311" i="2"/>
  <c r="M307" i="2"/>
  <c r="N306" i="2"/>
  <c r="O306" i="2" s="1"/>
  <c r="M300" i="2"/>
  <c r="M296" i="2"/>
  <c r="K296" i="2"/>
  <c r="K294" i="2"/>
  <c r="M294" i="2"/>
  <c r="K277" i="2"/>
  <c r="M277" i="2"/>
  <c r="M267" i="2"/>
  <c r="K267" i="2"/>
  <c r="M239" i="2"/>
  <c r="N239" i="2"/>
  <c r="O239" i="2" s="1"/>
  <c r="K239" i="2"/>
  <c r="M235" i="2"/>
  <c r="N235" i="2"/>
  <c r="O235" i="2" s="1"/>
  <c r="K235" i="2"/>
  <c r="M231" i="2"/>
  <c r="K231" i="2"/>
  <c r="K298" i="2"/>
  <c r="M298" i="2"/>
  <c r="M283" i="2"/>
  <c r="K283" i="2"/>
  <c r="K273" i="2"/>
  <c r="M273" i="2"/>
  <c r="M263" i="2"/>
  <c r="K263" i="2"/>
  <c r="M259" i="2"/>
  <c r="N259" i="2"/>
  <c r="O259" i="2" s="1"/>
  <c r="K259" i="2"/>
  <c r="M255" i="2"/>
  <c r="N255" i="2"/>
  <c r="O255" i="2" s="1"/>
  <c r="K255" i="2"/>
  <c r="K306" i="2"/>
  <c r="K289" i="2"/>
  <c r="M289" i="2"/>
  <c r="M287" i="2"/>
  <c r="K287" i="2"/>
  <c r="K285" i="2"/>
  <c r="M285" i="2"/>
  <c r="M275" i="2"/>
  <c r="K275" i="2"/>
  <c r="K269" i="2"/>
  <c r="M269" i="2"/>
  <c r="M121" i="2"/>
  <c r="N121" i="2"/>
  <c r="O121" i="2" s="1"/>
  <c r="K121" i="2"/>
  <c r="M97" i="2"/>
  <c r="K97" i="2"/>
  <c r="N97" i="2"/>
  <c r="O97" i="2" s="1"/>
  <c r="M29" i="2"/>
  <c r="K29" i="2"/>
  <c r="M25" i="2"/>
  <c r="N25" i="2"/>
  <c r="O25" i="2" s="1"/>
  <c r="K25" i="2"/>
  <c r="M17" i="2"/>
  <c r="N17" i="2"/>
  <c r="O17" i="2" s="1"/>
  <c r="K17" i="2"/>
  <c r="M261" i="2"/>
  <c r="M257" i="2"/>
  <c r="M253" i="2"/>
  <c r="M249" i="2"/>
  <c r="M245" i="2"/>
  <c r="M241" i="2"/>
  <c r="M237" i="2"/>
  <c r="M233" i="2"/>
  <c r="M130" i="2"/>
  <c r="M119" i="2"/>
  <c r="M115" i="2"/>
  <c r="M111" i="2"/>
  <c r="M107" i="2"/>
  <c r="K99" i="2"/>
  <c r="M99" i="2"/>
  <c r="M69" i="2"/>
  <c r="N69" i="2"/>
  <c r="O69" i="2" s="1"/>
  <c r="K69" i="2"/>
  <c r="M57" i="2"/>
  <c r="N57" i="2"/>
  <c r="O57" i="2" s="1"/>
  <c r="K57" i="2"/>
  <c r="M45" i="2"/>
  <c r="K45" i="2"/>
  <c r="M41" i="2"/>
  <c r="N41" i="2"/>
  <c r="O41" i="2" s="1"/>
  <c r="K41" i="2"/>
  <c r="M12" i="2"/>
  <c r="N12" i="2"/>
  <c r="O12" i="2" s="1"/>
  <c r="K12" i="2"/>
  <c r="K103" i="2"/>
  <c r="M103" i="2"/>
  <c r="M101" i="2"/>
  <c r="K101" i="2"/>
  <c r="M93" i="2"/>
  <c r="K93" i="2"/>
  <c r="M73" i="2"/>
  <c r="N73" i="2"/>
  <c r="O73" i="2" s="1"/>
  <c r="K73" i="2"/>
  <c r="M33" i="2"/>
  <c r="K33" i="2"/>
  <c r="M21" i="2"/>
  <c r="N21" i="2"/>
  <c r="O21" i="2" s="1"/>
  <c r="K21" i="2"/>
  <c r="K95" i="2"/>
  <c r="M95" i="2"/>
  <c r="M89" i="2"/>
  <c r="K89" i="2"/>
  <c r="M85" i="2"/>
  <c r="N85" i="2"/>
  <c r="O85" i="2" s="1"/>
  <c r="K85" i="2"/>
  <c r="M77" i="2"/>
  <c r="N77" i="2"/>
  <c r="O77" i="2" s="1"/>
  <c r="K77" i="2"/>
  <c r="M53" i="2"/>
  <c r="N53" i="2"/>
  <c r="O53" i="2" s="1"/>
  <c r="K53" i="2"/>
  <c r="M37" i="2"/>
  <c r="N37" i="2"/>
  <c r="O37" i="2" s="1"/>
  <c r="K37" i="2"/>
  <c r="M87" i="2"/>
  <c r="M83" i="2"/>
  <c r="M79" i="2"/>
  <c r="M75" i="2"/>
  <c r="M71" i="2"/>
  <c r="M67" i="2"/>
  <c r="M63" i="2"/>
  <c r="M59" i="2"/>
  <c r="M55" i="2"/>
  <c r="M51" i="2"/>
  <c r="M47" i="2"/>
  <c r="M43" i="2"/>
  <c r="M39" i="2"/>
  <c r="M35" i="2"/>
  <c r="M31" i="2"/>
  <c r="M27" i="2"/>
  <c r="M23" i="2"/>
  <c r="M19" i="2"/>
  <c r="M14" i="2"/>
  <c r="O9" i="2"/>
  <c r="N9" i="2"/>
  <c r="L9" i="2"/>
  <c r="M9" i="2" s="1"/>
  <c r="K9" i="2" l="1"/>
  <c r="L11" i="2" l="1"/>
  <c r="K11" i="2" s="1"/>
  <c r="L10" i="2"/>
  <c r="N10" i="2" s="1"/>
  <c r="O10" i="2" s="1"/>
  <c r="K10" i="2" l="1"/>
  <c r="N11" i="2"/>
  <c r="O11" i="2" s="1"/>
  <c r="M11" i="2"/>
  <c r="M10" i="2"/>
  <c r="O8" i="2" l="1"/>
  <c r="E59" i="3" l="1"/>
  <c r="E58" i="3"/>
  <c r="E57" i="3"/>
  <c r="L8" i="2" l="1"/>
  <c r="M8" i="2" s="1"/>
  <c r="N8" i="2"/>
  <c r="K8" i="2" l="1"/>
  <c r="F6" i="2"/>
  <c r="E56" i="3" l="1"/>
  <c r="E55" i="3" l="1"/>
  <c r="C38" i="3" l="1"/>
  <c r="C26" i="3"/>
  <c r="C18" i="3"/>
  <c r="C10" i="3"/>
  <c r="C39" i="3"/>
  <c r="C31" i="3"/>
  <c r="C19" i="3"/>
  <c r="C11" i="3"/>
  <c r="C40" i="3"/>
  <c r="C32" i="3"/>
  <c r="C24" i="3"/>
  <c r="C12" i="3"/>
  <c r="C33" i="3"/>
  <c r="C25" i="3"/>
  <c r="C17" i="3"/>
  <c r="A4" i="3" l="1"/>
  <c r="F4" i="3"/>
  <c r="A5" i="3"/>
  <c r="F5" i="3"/>
  <c r="A6" i="3"/>
  <c r="F6" i="3"/>
  <c r="F55" i="3"/>
  <c r="F56" i="3"/>
  <c r="F57" i="3"/>
  <c r="F58" i="3"/>
  <c r="A4" i="2"/>
  <c r="G4" i="2"/>
  <c r="A5" i="2"/>
  <c r="G5" i="2"/>
  <c r="A6" i="2"/>
  <c r="S13" i="1"/>
  <c r="Y13" i="1" s="1"/>
  <c r="G19" i="3" l="1"/>
  <c r="G26" i="3"/>
  <c r="G38" i="3"/>
  <c r="G11" i="3"/>
  <c r="G25" i="3"/>
  <c r="G39" i="3"/>
  <c r="G10" i="3"/>
  <c r="G31" i="3"/>
  <c r="G12" i="3"/>
  <c r="G40" i="3"/>
  <c r="G32" i="3"/>
  <c r="G24" i="3"/>
  <c r="G17" i="3"/>
  <c r="G33" i="3"/>
  <c r="G18" i="3"/>
  <c r="G59" i="3"/>
  <c r="G57" i="3"/>
  <c r="G21" i="3" l="1"/>
  <c r="G55" i="3"/>
  <c r="G28" i="3"/>
  <c r="G35" i="3"/>
  <c r="G42" i="3"/>
  <c r="C28" i="3"/>
  <c r="C21" i="3"/>
  <c r="C14" i="3"/>
  <c r="G47" i="3"/>
  <c r="C35" i="3"/>
  <c r="C42" i="3"/>
  <c r="G46" i="3"/>
  <c r="S15" i="1"/>
  <c r="Y15" i="1" s="1"/>
  <c r="G14" i="3"/>
  <c r="S11" i="1" l="1"/>
  <c r="Y11" i="1" s="1"/>
  <c r="G45" i="3"/>
  <c r="I28" i="3" s="1"/>
  <c r="G56" i="3"/>
  <c r="S12" i="1"/>
  <c r="Y12" i="1" s="1"/>
  <c r="S14" i="1"/>
  <c r="Y14" i="1" s="1"/>
  <c r="G58" i="3"/>
  <c r="W5" i="1" l="1"/>
  <c r="K6" i="3" s="1"/>
  <c r="I35" i="3"/>
  <c r="I14" i="3"/>
  <c r="I42" i="3"/>
  <c r="I21" i="3"/>
  <c r="N6" i="2" l="1"/>
  <c r="W4" i="1"/>
  <c r="H6" i="3" s="1"/>
  <c r="K56" i="3"/>
  <c r="H6" i="2" l="1"/>
</calcChain>
</file>

<file path=xl/comments1.xml><?xml version="1.0" encoding="utf-8"?>
<comments xmlns="http://schemas.openxmlformats.org/spreadsheetml/2006/main">
  <authors>
    <author/>
  </authors>
  <commentList>
    <comment ref="K17" authorId="0" shapeId="0">
      <text>
        <r>
          <rPr>
            <sz val="8"/>
            <color indexed="8"/>
            <rFont val="Times New Roman"/>
            <family val="1"/>
          </rPr>
          <t>O propósito de uma contagem de pontos de função, é fornecer uma resposta a um problema de negócios.
Este propósito :  
- Determina o tipo de contagem de pontos de função e o escopo da contagem necessária à obtenção da resposta da questão em análise;
- Influencia o posicionamento da fronteira entre o sistema em análise e seu ambiente.</t>
        </r>
      </text>
    </comment>
  </commentList>
</comments>
</file>

<file path=xl/comments2.xml><?xml version="1.0" encoding="utf-8"?>
<comments xmlns="http://schemas.openxmlformats.org/spreadsheetml/2006/main">
  <authors>
    <author/>
    <author>Rodrigo Medeiros</author>
  </authors>
  <commentList>
    <comment ref="A7" authorId="0" shapeId="0">
      <text>
        <r>
          <rPr>
            <sz val="8"/>
            <color indexed="8"/>
            <rFont val="Times New Roman"/>
            <family val="1"/>
          </rPr>
          <t>O processo é a menor unidade de atividade significativa para o usuário?
É auto-contido e deixa o negócio da aplicação em um estado consistente?</t>
        </r>
      </text>
    </comment>
    <comment ref="G7" authorId="0" shapeId="0">
      <text>
        <r>
          <rPr>
            <sz val="8"/>
            <color indexed="8"/>
            <rFont val="Times New Roman"/>
            <family val="1"/>
          </rPr>
          <t>Tipo de Função:
ALI, AIE, EE, SE, CE</t>
        </r>
      </text>
    </comment>
    <comment ref="H7" authorId="0" shapeId="0">
      <text>
        <r>
          <rPr>
            <b/>
            <sz val="8"/>
            <color indexed="8"/>
            <rFont val="Times New Roman"/>
            <family val="1"/>
          </rPr>
          <t>Tipo de Manutenção na função:
I</t>
        </r>
        <r>
          <rPr>
            <sz val="8"/>
            <color indexed="8"/>
            <rFont val="Times New Roman"/>
            <family val="1"/>
          </rPr>
          <t xml:space="preserve"> -Inclusão  </t>
        </r>
        <r>
          <rPr>
            <b/>
            <sz val="8"/>
            <color indexed="8"/>
            <rFont val="Times New Roman"/>
            <family val="1"/>
          </rPr>
          <t>A</t>
        </r>
        <r>
          <rPr>
            <sz val="8"/>
            <color indexed="8"/>
            <rFont val="Times New Roman"/>
            <family val="1"/>
          </rPr>
          <t xml:space="preserve"> - Alteração  </t>
        </r>
        <r>
          <rPr>
            <b/>
            <sz val="8"/>
            <color indexed="8"/>
            <rFont val="Times New Roman"/>
            <family val="1"/>
          </rPr>
          <t>E</t>
        </r>
        <r>
          <rPr>
            <sz val="8"/>
            <color indexed="8"/>
            <rFont val="Times New Roman"/>
            <family val="1"/>
          </rPr>
          <t xml:space="preserve"> - Exclusão  </t>
        </r>
        <r>
          <rPr>
            <b/>
            <sz val="8"/>
            <color indexed="8"/>
            <rFont val="Times New Roman"/>
            <family val="1"/>
          </rPr>
          <t>T</t>
        </r>
        <r>
          <rPr>
            <sz val="8"/>
            <color indexed="8"/>
            <rFont val="Times New Roman"/>
            <family val="1"/>
          </rPr>
          <t>- Teste</t>
        </r>
      </text>
    </comment>
    <comment ref="I7" authorId="0" shapeId="0">
      <text>
        <r>
          <rPr>
            <sz val="8"/>
            <color indexed="8"/>
            <rFont val="Times New Roman"/>
            <family val="1"/>
          </rPr>
          <t>Tipos de Dados (DETs)</t>
        </r>
      </text>
    </comment>
    <comment ref="J7" authorId="0" shapeId="0">
      <text>
        <r>
          <rPr>
            <sz val="8"/>
            <color indexed="8"/>
            <rFont val="Times New Roman"/>
            <family val="1"/>
          </rPr>
          <t>Arquivos Referenciados/ Tipos de Registro</t>
        </r>
      </text>
    </comment>
    <comment ref="A404" authorId="1" shapeId="0">
      <text>
        <r>
          <rPr>
            <b/>
            <sz val="9"/>
            <color indexed="81"/>
            <rFont val="Segoe UI"/>
            <family val="2"/>
          </rPr>
          <t>Rodrigo Medeiros:</t>
        </r>
        <r>
          <rPr>
            <sz val="9"/>
            <color indexed="81"/>
            <rFont val="Segoe UI"/>
            <family val="2"/>
          </rPr>
          <t xml:space="preserve">
Caso de Uso alterado com a inclusão de uma nova tela.</t>
        </r>
      </text>
    </comment>
  </commentList>
</comments>
</file>

<file path=xl/comments3.xml><?xml version="1.0" encoding="utf-8"?>
<comments xmlns="http://schemas.openxmlformats.org/spreadsheetml/2006/main">
  <authors>
    <author/>
  </authors>
  <commentList>
    <comment ref="B10" authorId="0" shapeId="0">
      <text>
        <r>
          <rPr>
            <sz val="8"/>
            <color indexed="8"/>
            <rFont val="Times New Roman"/>
            <family val="1"/>
          </rPr>
          <t>Entrada Externa</t>
        </r>
      </text>
    </comment>
    <comment ref="B17" authorId="0" shapeId="0">
      <text>
        <r>
          <rPr>
            <sz val="8"/>
            <color indexed="8"/>
            <rFont val="Times New Roman"/>
            <family val="1"/>
          </rPr>
          <t>Saída Externa</t>
        </r>
      </text>
    </comment>
    <comment ref="B24" authorId="0" shapeId="0">
      <text>
        <r>
          <rPr>
            <sz val="8"/>
            <color indexed="8"/>
            <rFont val="Times New Roman"/>
            <family val="1"/>
          </rPr>
          <t>Consulta Externa</t>
        </r>
      </text>
    </comment>
    <comment ref="B31" authorId="0" shapeId="0">
      <text>
        <r>
          <rPr>
            <sz val="8"/>
            <color indexed="8"/>
            <rFont val="Times New Roman"/>
            <family val="1"/>
          </rPr>
          <t>Arquivo Lógico Interno</t>
        </r>
      </text>
    </comment>
    <comment ref="B38" authorId="0" shapeId="0">
      <text>
        <r>
          <rPr>
            <sz val="8"/>
            <color indexed="8"/>
            <rFont val="Times New Roman"/>
            <family val="1"/>
          </rPr>
          <t>Arquivo de Interface Externa</t>
        </r>
      </text>
    </comment>
    <comment ref="B46" authorId="0" shapeId="0">
      <text>
        <r>
          <rPr>
            <sz val="8"/>
            <color indexed="8"/>
            <rFont val="Times New Roman"/>
            <family val="1"/>
          </rPr>
          <t xml:space="preserve">Técnica de estimativa do tamanho desenvolvida pela NESMA. Assume que os arquivos lógicos são de complexidade baixa e as transações são de complexidade média. </t>
        </r>
      </text>
    </comment>
    <comment ref="B47" authorId="0" shapeId="0">
      <text>
        <r>
          <rPr>
            <sz val="8"/>
            <color indexed="8"/>
            <rFont val="Times New Roman"/>
            <family val="1"/>
          </rPr>
          <t>Técnica de estimativa do tamanho desenvolvida pela NESMA. Basie-se apenas nos arquivos lógicos. Assume que cada ALI tem um peso de 35 PF e cada AIE um peso de 15 PF</t>
        </r>
      </text>
    </comment>
  </commentList>
</comments>
</file>

<file path=xl/sharedStrings.xml><?xml version="1.0" encoding="utf-8"?>
<sst xmlns="http://schemas.openxmlformats.org/spreadsheetml/2006/main" count="2063" uniqueCount="456">
  <si>
    <t>Identificação da Contagem</t>
  </si>
  <si>
    <t>Empresa</t>
  </si>
  <si>
    <t>R$/PF</t>
  </si>
  <si>
    <t>Custo</t>
  </si>
  <si>
    <t>Aplicação</t>
  </si>
  <si>
    <t>PF</t>
  </si>
  <si>
    <t>Projeto</t>
  </si>
  <si>
    <t>Responsável</t>
  </si>
  <si>
    <t>Criação</t>
  </si>
  <si>
    <t>Revisor</t>
  </si>
  <si>
    <t>Revisão</t>
  </si>
  <si>
    <t>Tipo de contagem</t>
  </si>
  <si>
    <t>Estimativa</t>
  </si>
  <si>
    <t>Sumário</t>
  </si>
  <si>
    <t>PF não Ajustado</t>
  </si>
  <si>
    <t>Deflator</t>
  </si>
  <si>
    <t>PF Local</t>
  </si>
  <si>
    <t>Projeto de Desenvolvimento</t>
  </si>
  <si>
    <t>ADD</t>
  </si>
  <si>
    <t>Projeto de Melhoria</t>
  </si>
  <si>
    <t>CHG</t>
  </si>
  <si>
    <t>Aplicação ( Baseline )</t>
  </si>
  <si>
    <t>DEL</t>
  </si>
  <si>
    <t>TST</t>
  </si>
  <si>
    <t>Propósito da Contagem</t>
  </si>
  <si>
    <t>Escopo da Contagem</t>
  </si>
  <si>
    <t xml:space="preserve"> Planilha de contagem de ponto de função - Versão 2.0</t>
  </si>
  <si>
    <t>Processo Elementar ou Grupo de Dados</t>
  </si>
  <si>
    <t>Tipo</t>
  </si>
  <si>
    <t>(I/A/E/T)</t>
  </si>
  <si>
    <t>TD</t>
  </si>
  <si>
    <t>AR/TR</t>
  </si>
  <si>
    <t>ctl</t>
  </si>
  <si>
    <t>C</t>
  </si>
  <si>
    <t>Complex.</t>
  </si>
  <si>
    <t>Observações</t>
  </si>
  <si>
    <t>ALI</t>
  </si>
  <si>
    <t>AIE</t>
  </si>
  <si>
    <t>CE</t>
  </si>
  <si>
    <t>EE</t>
  </si>
  <si>
    <t>SE</t>
  </si>
  <si>
    <t>Sumário da Contagem</t>
  </si>
  <si>
    <t>Tipo de Função</t>
  </si>
  <si>
    <t>Complexidade Funcional</t>
  </si>
  <si>
    <t>Total por Complexidade</t>
  </si>
  <si>
    <t xml:space="preserve">% </t>
  </si>
  <si>
    <t>Baixa</t>
  </si>
  <si>
    <t>x 3</t>
  </si>
  <si>
    <t>Média</t>
  </si>
  <si>
    <t>x 4</t>
  </si>
  <si>
    <t>Alta</t>
  </si>
  <si>
    <t>x 6</t>
  </si>
  <si>
    <t>Total</t>
  </si>
  <si>
    <t>x 5</t>
  </si>
  <si>
    <t>x 7</t>
  </si>
  <si>
    <t>x 10</t>
  </si>
  <si>
    <t>x 15</t>
  </si>
  <si>
    <t>Total PF não ajustados (contagem detalhada)</t>
  </si>
  <si>
    <t>Total PF não ajustados (contagem estimativa)</t>
  </si>
  <si>
    <t>Total PF não ajustados (contagem indicativa)</t>
  </si>
  <si>
    <t>Total de PF Local</t>
  </si>
  <si>
    <t>NÃO AJS</t>
  </si>
  <si>
    <t>DFL</t>
  </si>
  <si>
    <t>LOCAL</t>
  </si>
  <si>
    <t>INCLUSÃO (ADD)</t>
  </si>
  <si>
    <t>TOTAL</t>
  </si>
  <si>
    <t>ALTERAÇÃO (CHG)</t>
  </si>
  <si>
    <t>EXCLUSÃO (DEL)</t>
  </si>
  <si>
    <t>TESTE (TST)</t>
  </si>
  <si>
    <t>Polisys Informática</t>
  </si>
  <si>
    <t>MANUTENÇÃO COSMÉTICA</t>
  </si>
  <si>
    <t>CSM</t>
  </si>
  <si>
    <t>X</t>
  </si>
  <si>
    <t>Rodrigo Medeiros</t>
  </si>
  <si>
    <t>Funções de Transação</t>
  </si>
  <si>
    <t>MEGASOFT</t>
  </si>
  <si>
    <t>Funções de Dados</t>
  </si>
  <si>
    <t>.</t>
  </si>
  <si>
    <t>MÓDULO</t>
  </si>
  <si>
    <t>ARRECADAÇÃO</t>
  </si>
  <si>
    <t>RECURSOS HUMANOS</t>
  </si>
  <si>
    <t>Consultar</t>
  </si>
  <si>
    <t>COMPRAS</t>
  </si>
  <si>
    <t>Beneficiário</t>
  </si>
  <si>
    <t>Programa Social</t>
  </si>
  <si>
    <t>Pacote 6</t>
  </si>
  <si>
    <t>Todas as funcionalidades do Pacote 6</t>
  </si>
  <si>
    <t>Semana 01 - 09/05-13/05</t>
  </si>
  <si>
    <t>Manter Cargos_Salário</t>
  </si>
  <si>
    <t>I</t>
  </si>
  <si>
    <t>Cargo, Nível</t>
  </si>
  <si>
    <t>Semana 02 - 16/05-20/05</t>
  </si>
  <si>
    <t>Emitir Relatório de Benefícios por Período</t>
  </si>
  <si>
    <t>Programa Social, Beneficiário, Benefício</t>
  </si>
  <si>
    <t>Emitir Relatório de Compras Acumuladas por Produto</t>
  </si>
  <si>
    <t>Produto, Ramo Pertinente, Compra, Departamento, Fornecedor, Pessoa</t>
  </si>
  <si>
    <t>Emitir Relatório de Compras Acumuladas</t>
  </si>
  <si>
    <t>Categoria</t>
  </si>
  <si>
    <t>Departamento</t>
  </si>
  <si>
    <t>Fornecedor</t>
  </si>
  <si>
    <t>Fornecedor, Departamento, Banco, Produto, Compra</t>
  </si>
  <si>
    <t>Departamento, Banco, Produto, Compra</t>
  </si>
  <si>
    <t>Fornecedor, Banco, Produto, Compra</t>
  </si>
  <si>
    <t>Emitir Relatório de Compras Ramo Atividade - Departamento</t>
  </si>
  <si>
    <t>Produto</t>
  </si>
  <si>
    <t>Departamento/Ramo Atividade</t>
  </si>
  <si>
    <t>Ramo Atividade, Departamento, Produto, Fornecedor, Compra</t>
  </si>
  <si>
    <t>Emitir Relatório de Itens da Compra com Saldo Licitado - Comprado Inferior а Quantidade Informada</t>
  </si>
  <si>
    <t>Licitação</t>
  </si>
  <si>
    <t>Licitação, Modalidade, Compra, Credenciado, Sessão Pregão</t>
  </si>
  <si>
    <t>Modalidade</t>
  </si>
  <si>
    <t>Adita Licitação</t>
  </si>
  <si>
    <t>Adita Licitação, Item Adita Licitação</t>
  </si>
  <si>
    <t>Licitação, SolicitacaoLicit, CancelaLicitacao, EventoLicit, LoteLicitacao, SubstFornLicitaçao</t>
  </si>
  <si>
    <t>Credenciado</t>
  </si>
  <si>
    <t>Sessão Pregão</t>
  </si>
  <si>
    <t>Sessão Pregão, Item Sessão</t>
  </si>
  <si>
    <t>Manter Anulação de Compras</t>
  </si>
  <si>
    <t>Incluir</t>
  </si>
  <si>
    <t>Alterar</t>
  </si>
  <si>
    <t>Excluir</t>
  </si>
  <si>
    <t>Visualizar</t>
  </si>
  <si>
    <t>Relatório de Conferência</t>
  </si>
  <si>
    <t>Produto, Compra, Anulação</t>
  </si>
  <si>
    <t>Anulação</t>
  </si>
  <si>
    <t>Compra, Estoque, Empenho, Produto, Anulação</t>
  </si>
  <si>
    <t>Manter Benefícios</t>
  </si>
  <si>
    <t>Benefício, Auditoria</t>
  </si>
  <si>
    <t>Benefício</t>
  </si>
  <si>
    <t>Benefício, Beneficiário</t>
  </si>
  <si>
    <t>Alterar Status</t>
  </si>
  <si>
    <t>Protocolo de Atendimento</t>
  </si>
  <si>
    <t>Benefício, Beneficiário, Produto</t>
  </si>
  <si>
    <t>Encaminhamento</t>
  </si>
  <si>
    <t>Solicitação</t>
  </si>
  <si>
    <t>Requerimento</t>
  </si>
  <si>
    <t>Recibo de Doação de Pessoas Assistidas</t>
  </si>
  <si>
    <t>Benefício, Beneficiário, Programa Social</t>
  </si>
  <si>
    <t>Manter Cadastro de Saída de Estoque</t>
  </si>
  <si>
    <t>Estoque, Auditoria</t>
  </si>
  <si>
    <t>Estoque</t>
  </si>
  <si>
    <t>Estoque, Departamento, Produto, Processo, Solicitação, Ramo Pertinente</t>
  </si>
  <si>
    <t>Relatório de Conferência de Saída de Estoque</t>
  </si>
  <si>
    <t>Manter Cadastro de Solicitação de Produto Almoxarifado</t>
  </si>
  <si>
    <t>Almoxarifado, Produto, Auditoria</t>
  </si>
  <si>
    <t>Almoxarifado</t>
  </si>
  <si>
    <t>Almoxarifado, Produto, Departamento</t>
  </si>
  <si>
    <t>Almoxarifado, Itens</t>
  </si>
  <si>
    <t>Manter Compras</t>
  </si>
  <si>
    <t>Consultar Licitação</t>
  </si>
  <si>
    <t>Consultar Fornecedor</t>
  </si>
  <si>
    <t>COMBO Projeto</t>
  </si>
  <si>
    <t>COMBO Contrato</t>
  </si>
  <si>
    <t>Contrato</t>
  </si>
  <si>
    <t>Consultar Ficha</t>
  </si>
  <si>
    <t>Despesa</t>
  </si>
  <si>
    <t>Consultar Produto</t>
  </si>
  <si>
    <t>Compra, Auditoria, Licitação, Configuração</t>
  </si>
  <si>
    <t>Fornecedor, Compra, Orgão</t>
  </si>
  <si>
    <t>Consultar Orgão</t>
  </si>
  <si>
    <t>Orgão, Função</t>
  </si>
  <si>
    <t>Orgão, Departamento, Almoxarifado</t>
  </si>
  <si>
    <t>Lançar Almoxarifado - Entrada</t>
  </si>
  <si>
    <t>Lançar Almoxarifado - Saída</t>
  </si>
  <si>
    <t>Lançar Compra de Veículo</t>
  </si>
  <si>
    <t>Relatório Ordem de Serviço</t>
  </si>
  <si>
    <t>Empresa, Produto, Logradouro/Bairro, Compra</t>
  </si>
  <si>
    <t>Manter Entradas</t>
  </si>
  <si>
    <t>Produto, Departamento, Estoque</t>
  </si>
  <si>
    <t>Estoque, Produto</t>
  </si>
  <si>
    <t>Relatório de Conferência de Entrada de Estoque</t>
  </si>
  <si>
    <t>Produto, Departamento, Estoque, Pessoa</t>
  </si>
  <si>
    <t>Manter Licenciamento</t>
  </si>
  <si>
    <t>Licenciamento</t>
  </si>
  <si>
    <t>Licenciamento, Auditoria</t>
  </si>
  <si>
    <t>Licenciamento, Veículo</t>
  </si>
  <si>
    <t>Manter Ocorrências</t>
  </si>
  <si>
    <t>Ocorrência, Auditoria</t>
  </si>
  <si>
    <t>Ocorrência, Tipo Ocorrência</t>
  </si>
  <si>
    <t>Ocorrência</t>
  </si>
  <si>
    <t>Manter Programas Sociais</t>
  </si>
  <si>
    <t>Programa Social, Auditoria</t>
  </si>
  <si>
    <t>Manter Solicitações Pendentes</t>
  </si>
  <si>
    <t>Abrir Solicitação</t>
  </si>
  <si>
    <t>Solicitação, Processo, Departamento</t>
  </si>
  <si>
    <t>Manter Solicitações sem Compra</t>
  </si>
  <si>
    <t>Manter Solicitações</t>
  </si>
  <si>
    <t>Solicitação, Auditoria</t>
  </si>
  <si>
    <t>Solicitação, Departamento</t>
  </si>
  <si>
    <t>Solicitação, Produto, Licitação, Orgão</t>
  </si>
  <si>
    <t>Clonar Solicitação</t>
  </si>
  <si>
    <t>Solicitação, Produto</t>
  </si>
  <si>
    <t>Relatório de Aprovação</t>
  </si>
  <si>
    <t>Manter Beneficiário</t>
  </si>
  <si>
    <t>Consultar Parentesco</t>
  </si>
  <si>
    <t>Pessoa</t>
  </si>
  <si>
    <t>Consultar Benefício Social</t>
  </si>
  <si>
    <t>Consultar Despesa</t>
  </si>
  <si>
    <t>Despesa, Pessoa</t>
  </si>
  <si>
    <t>Beneficiário, Auditoria, Pessoa</t>
  </si>
  <si>
    <t>Beneficiário, Logradouro/Bairro, Pessoa, Despesa</t>
  </si>
  <si>
    <t>Manter Ação</t>
  </si>
  <si>
    <t>Ação, Auditoria</t>
  </si>
  <si>
    <t>Ação</t>
  </si>
  <si>
    <t>CONTABILIDADE</t>
  </si>
  <si>
    <t>Manter Elemento</t>
  </si>
  <si>
    <t>Elemento, Auditoria</t>
  </si>
  <si>
    <t>Elemento</t>
  </si>
  <si>
    <t>Manter PPA</t>
  </si>
  <si>
    <t>PPA, Auditoria</t>
  </si>
  <si>
    <t>PPA</t>
  </si>
  <si>
    <t>Manter Programa</t>
  </si>
  <si>
    <t>Programa, Auditoria</t>
  </si>
  <si>
    <t>Programa</t>
  </si>
  <si>
    <t>Manter Projeção Receita</t>
  </si>
  <si>
    <t>COMBO Título de Receita</t>
  </si>
  <si>
    <t>Projeção Receita, Auditoria</t>
  </si>
  <si>
    <t>Projeção Receita</t>
  </si>
  <si>
    <t>Manter SubElemento</t>
  </si>
  <si>
    <t>COMBO Plano de Contas</t>
  </si>
  <si>
    <t>COMBO Elemento</t>
  </si>
  <si>
    <t>Subelemento, Auditoria</t>
  </si>
  <si>
    <t>Subelemento</t>
  </si>
  <si>
    <t>Subelemento, Elemento</t>
  </si>
  <si>
    <t>Gerar Contas Contábeis</t>
  </si>
  <si>
    <t>Manter Título de Fonte</t>
  </si>
  <si>
    <t>Título de Fonte, Auditoria</t>
  </si>
  <si>
    <t>Título de Fonte</t>
  </si>
  <si>
    <t>Manter Título de Receita</t>
  </si>
  <si>
    <t>Título de Receita, Auditoria</t>
  </si>
  <si>
    <t>Título de Receita</t>
  </si>
  <si>
    <t>Reajustar ou reduzir_Renumerar orçamento</t>
  </si>
  <si>
    <t>Executar</t>
  </si>
  <si>
    <t>Receita, PPA, Orçamento, Fonte</t>
  </si>
  <si>
    <t>PPA, Item PPA</t>
  </si>
  <si>
    <t>Recuperar PPA</t>
  </si>
  <si>
    <t>COMBO PPA</t>
  </si>
  <si>
    <t>Relatório de Anexo Auxiliar</t>
  </si>
  <si>
    <t>Despesa, Fonte</t>
  </si>
  <si>
    <t>Relatório de Anexo de Adequação</t>
  </si>
  <si>
    <t>Despesa, Fonte, Empenho</t>
  </si>
  <si>
    <t>Relatório de Conferência de Fonte</t>
  </si>
  <si>
    <t>Receita, Título Fonte, Despesa, Fonte</t>
  </si>
  <si>
    <t>Relatório de Conferência do PPA_Orçamento</t>
  </si>
  <si>
    <t>PPA, Programa, Ação, Despesa</t>
  </si>
  <si>
    <t>Relatório de Cronograma Mensal de Desembolso</t>
  </si>
  <si>
    <t>Despesa, Receita, Cronograma Mensal, Pessoa</t>
  </si>
  <si>
    <t>Manter Banco</t>
  </si>
  <si>
    <t>Banco</t>
  </si>
  <si>
    <t>Semana 03 - 23/05-27/05</t>
  </si>
  <si>
    <t>Gerar Gráfico de Fonte</t>
  </si>
  <si>
    <t>Receita, Título de Fonte</t>
  </si>
  <si>
    <t>Gerar Gráfico de Receita</t>
  </si>
  <si>
    <t>Recuperar Orçamento</t>
  </si>
  <si>
    <t>Receita, Despesa, Fonte</t>
  </si>
  <si>
    <t>Relatório de Demonstrativo de Compatibilidade da LDO e LOA</t>
  </si>
  <si>
    <t>Receita, Título Receita, Ordem Pagamento, Liquidação, Despesa, Empenho</t>
  </si>
  <si>
    <t>Relatório de Mensagem LOA</t>
  </si>
  <si>
    <t>PPA, Unidade, Função, Programa, Despesa</t>
  </si>
  <si>
    <t>Relatório de Plano Plurianual Por Unidade</t>
  </si>
  <si>
    <t>Ação, PPA, Função, Unidade</t>
  </si>
  <si>
    <t>Relatório de Projeção de Receita</t>
  </si>
  <si>
    <t>Projeção Receita, Título Receita, Metas Fiscais</t>
  </si>
  <si>
    <t>Metas Fiscais</t>
  </si>
  <si>
    <t>Relatório de Projeto de Lei LDO</t>
  </si>
  <si>
    <t>Orçamento, Receita, Título Receita, Despesa, Orgão</t>
  </si>
  <si>
    <t>Relatório de Projeto de Lei</t>
  </si>
  <si>
    <t>Relatório de Tabela Evolutiva</t>
  </si>
  <si>
    <t>Receita, Metas Fiscais</t>
  </si>
  <si>
    <t>Relatório do Plano Plurianual Por Programa</t>
  </si>
  <si>
    <t>Ação, PPA, Função, Programa</t>
  </si>
  <si>
    <t>Efetuar Login</t>
  </si>
  <si>
    <t>Login</t>
  </si>
  <si>
    <t>Alterar Senha</t>
  </si>
  <si>
    <t>PAINEL DE CONTROLE</t>
  </si>
  <si>
    <t>Cliente, Usuário, Perfil, Módulo</t>
  </si>
  <si>
    <t>Cliente</t>
  </si>
  <si>
    <t>Usuário</t>
  </si>
  <si>
    <t>COMBO Órgão</t>
  </si>
  <si>
    <t>A</t>
  </si>
  <si>
    <t>Manter Conta Corrente Fiscal (Débitos)</t>
  </si>
  <si>
    <t>Cadastrar</t>
  </si>
  <si>
    <t>Relatório 1</t>
  </si>
  <si>
    <t>Imóvel, Econômico, ITBI, Tributo, Nota Fiscal, Estimativas, Configuração, Auditoria</t>
  </si>
  <si>
    <t>ALVARA, BAIXABANCARIA, DIVIDAATIVATRIB, DUAMDESTINOESTORNOPARC, DUAMNOTIFICACAO, DUAMORIGEMESTORNOPARC, DUAMPRESCRITO, DUAMTRIBUTO, MARCA, NOTAFISCAL, NOTIFICACAO, PARCDUAMDESTINO, PARCDUAMORIGEM, RECURSOTRIB</t>
  </si>
  <si>
    <t>DUAM, CONTRIBUINTE, TRIBUTO, DUAMTRIBUTO, IMOVEL e ITBI</t>
  </si>
  <si>
    <t>Relatório de Comparação Movimento Financeiro</t>
  </si>
  <si>
    <t>Departamento, Funcionário, Cargo, Lotação, Pessoa, Orgão, Evento, Financeiro</t>
  </si>
  <si>
    <t>Manter Cronograma Mensal</t>
  </si>
  <si>
    <t>Cronograma Mensal, Auditoria</t>
  </si>
  <si>
    <t>Cronograma Mensal, Orgão</t>
  </si>
  <si>
    <t>Cronograma Mensal, Orgão, Receita, Despesa</t>
  </si>
  <si>
    <t>Cronograma Mensal</t>
  </si>
  <si>
    <t>Manter Estimativa de Renúncia de Receita</t>
  </si>
  <si>
    <t>COMBO Receita</t>
  </si>
  <si>
    <t>COMBO Modalidade</t>
  </si>
  <si>
    <t>Renunciar Receita, Auditoria</t>
  </si>
  <si>
    <t>Renunciar Receita, Modalidade, Receita</t>
  </si>
  <si>
    <t>Renunciar Receita</t>
  </si>
  <si>
    <t>Consultar Título da Receita</t>
  </si>
  <si>
    <t>Título Receita</t>
  </si>
  <si>
    <t>Relatório Imprimir Renuncia de Receita</t>
  </si>
  <si>
    <t>Renunciar Receita, Modalidade, Receita, Pessoa</t>
  </si>
  <si>
    <t>Manter Expansão de Despesa Orçamentária</t>
  </si>
  <si>
    <t>Expansão de Despesa, Auditoria</t>
  </si>
  <si>
    <t>Expansão de Despesa</t>
  </si>
  <si>
    <t>Relatório Imprimir Expansão da Despesa</t>
  </si>
  <si>
    <t>Expansão de Despesa, Pessoa, Município, Receita</t>
  </si>
  <si>
    <t>Manter Metas Fiscais</t>
  </si>
  <si>
    <t>COMBO PPA-Lei</t>
  </si>
  <si>
    <t>Metas Fiscais, Auditoria</t>
  </si>
  <si>
    <t>Metas Fiscais, PPA</t>
  </si>
  <si>
    <t>Patrimônio</t>
  </si>
  <si>
    <t>Manter Projeção Atuarial</t>
  </si>
  <si>
    <t>Projeção Atuarial, Auditoria</t>
  </si>
  <si>
    <t>Projeção Atuarial</t>
  </si>
  <si>
    <t>Manter Receita</t>
  </si>
  <si>
    <t>Receita, Auditoria</t>
  </si>
  <si>
    <t>Receita</t>
  </si>
  <si>
    <t>Relatório Aviso Grid</t>
  </si>
  <si>
    <t>Relatório de Conferência Receita</t>
  </si>
  <si>
    <t>Título Receita, Receita</t>
  </si>
  <si>
    <t>Relatório de Conferência Receita 2</t>
  </si>
  <si>
    <t>Manter Riscos Fiscais</t>
  </si>
  <si>
    <t xml:space="preserve">Riscos Fiscais, Pessoa, </t>
  </si>
  <si>
    <t>Riscos Fiscais, Auditoria</t>
  </si>
  <si>
    <t>Riscos Fiscais</t>
  </si>
  <si>
    <t>Riscos Fiscais, PPA</t>
  </si>
  <si>
    <t>Manter Item PPA</t>
  </si>
  <si>
    <t>Relatório</t>
  </si>
  <si>
    <t>COMBO Programa</t>
  </si>
  <si>
    <t>COMBO Ação</t>
  </si>
  <si>
    <t>PPA, Ação</t>
  </si>
  <si>
    <t>PPA, Ação, Programa, Orgão, Unidade, Função</t>
  </si>
  <si>
    <t>Gerar PPA - Aviso Grid</t>
  </si>
  <si>
    <t>Manter Orçamento</t>
  </si>
  <si>
    <t>Orçamento, Auditoria</t>
  </si>
  <si>
    <t>Orçamento</t>
  </si>
  <si>
    <t>Orçamento, PPA</t>
  </si>
  <si>
    <t>Emitir Relatório de Aviso de Férias Simplificado</t>
  </si>
  <si>
    <t>Emitir Relatório de Recibo de Férias Detalhado</t>
  </si>
  <si>
    <t>Cargo, Lotação, Departamento, Férias, Funcionário</t>
  </si>
  <si>
    <t>Cargo, Departamento, Lotação, Banco, Férias, Nível, Salário, Financeiro, Funcionário</t>
  </si>
  <si>
    <t>Manter - Acerto de Verbas Funcionais</t>
  </si>
  <si>
    <t>Relatório 1 - Termo de Rescisão Detalhado</t>
  </si>
  <si>
    <t>Relatório 2 - Termo de Rescisão</t>
  </si>
  <si>
    <t>Relatório 3 - Acerto de Verbas Funcionais</t>
  </si>
  <si>
    <t>Licença, Financeiro, Funcionário, Evento</t>
  </si>
  <si>
    <t>CAGEDDEM, Funcionário</t>
  </si>
  <si>
    <t>Financeiro</t>
  </si>
  <si>
    <t>CAGEDDEM</t>
  </si>
  <si>
    <t>Férias</t>
  </si>
  <si>
    <t>Licença</t>
  </si>
  <si>
    <t>MovSalário, Auditoria</t>
  </si>
  <si>
    <t>MovSalário, Cargo</t>
  </si>
  <si>
    <t>MovSalário</t>
  </si>
  <si>
    <t>Manter Licenças</t>
  </si>
  <si>
    <t>Detalhar</t>
  </si>
  <si>
    <t>COMBO RAIS</t>
  </si>
  <si>
    <t>COMBO SEFIP</t>
  </si>
  <si>
    <t>Licença, Auditoria</t>
  </si>
  <si>
    <t>Licença, Funcionário</t>
  </si>
  <si>
    <t>Licença, Funcionário, RAIS, SEFIP</t>
  </si>
  <si>
    <t>Pesquisar Movimentos</t>
  </si>
  <si>
    <t>Detalhes Contribuinte</t>
  </si>
  <si>
    <t>Detalhes Imóvel</t>
  </si>
  <si>
    <t>Detalhes Econômico</t>
  </si>
  <si>
    <t>RELATÓRIO DA MOVIMENTAÇÃO TRIBUTÁRIA DO CONTRIBUINTE</t>
  </si>
  <si>
    <t>“Contribuinte”, “Imóvel”, “Econômico”, DUAM, Tributo</t>
  </si>
  <si>
    <t>Contribuinte, Logradouro/Bairro, Movimentos, DUAM</t>
  </si>
  <si>
    <t>Imóvel, Logradouro/Bairro, Movimentos, DUAM</t>
  </si>
  <si>
    <t>Econômico, Logradouro/Bairro, Movimentos, DUAM</t>
  </si>
  <si>
    <t>Contribuinte, Logradouro/Bairro, DUAM, Tributo, Baixa Bancária, Convênio Arrecadação, ITBI, Dívida Ativa, Conta Bancária, óRgão, Imóvel</t>
  </si>
  <si>
    <t>Relatório de Subsídios dos Vereadores</t>
  </si>
  <si>
    <t>Departamento, Lotação, Cargo, Pessoa, Evento</t>
  </si>
  <si>
    <t>Gerar Arquivos de Dados Atuariais (Vesting)</t>
  </si>
  <si>
    <t>Não Sucesso- Gerar Dados Atuariais</t>
  </si>
  <si>
    <t>Funcionário, Evento</t>
  </si>
  <si>
    <t>Relatório de Anexo -001</t>
  </si>
  <si>
    <t>Receita, Empenho, Liquidação, Ordem Pagamento</t>
  </si>
  <si>
    <t>Relatório de Anexo -002</t>
  </si>
  <si>
    <t>Empenho, Liquidação, Despesa, Função</t>
  </si>
  <si>
    <t>Relatório de Anexo -004- TCM-GO</t>
  </si>
  <si>
    <t>Empenho, Liquidação, Receita, Orgão, Patrimônio, Conta Bancária</t>
  </si>
  <si>
    <t>Relatório de Anexo -005- TCM-GO</t>
  </si>
  <si>
    <t>Conta Bancária, Orgão, Extra Orçamentária, Ordem Pagamento, Liquidação</t>
  </si>
  <si>
    <t>Relatório de Anexo -006</t>
  </si>
  <si>
    <t>Receita, Título Receita, Ordem Pagamento, Liquidação, Despesa</t>
  </si>
  <si>
    <t>Relatório de Anexo -007</t>
  </si>
  <si>
    <t>Liquidação, Ordem de Pagamento, Estorno Operação, Empenho</t>
  </si>
  <si>
    <t>Relatório de Anexo -009</t>
  </si>
  <si>
    <t>Receita, Título Receita, Liquidação, Empenho, Elemento</t>
  </si>
  <si>
    <t>Semana 04 - 30/05-03/06</t>
  </si>
  <si>
    <t>Emitir Relatório Ativo Permanente Sintético</t>
  </si>
  <si>
    <t>Patrimônio, Estoque, Almoxarifado, Pessoa</t>
  </si>
  <si>
    <t>Emitir Relatório de Patrimônio</t>
  </si>
  <si>
    <t>Departamento, Pessoa, Fornecedor, Bem, Patrimônio</t>
  </si>
  <si>
    <t>Bem</t>
  </si>
  <si>
    <t>Bem, Tipo Bem</t>
  </si>
  <si>
    <t>Emitir Relatório Detalhamento da Despesa com elemento</t>
  </si>
  <si>
    <t>Fonte, Elemento, Programa, Despesa, Orgão, Unidade, Ação, Função</t>
  </si>
  <si>
    <t>Emitir Relatório Detalhamento da Despesa</t>
  </si>
  <si>
    <t>Despesa, Orgão, Unidade, Programa, Ação</t>
  </si>
  <si>
    <t>Emitir Relatório Estimativa de Renúncia de Receita – Anexo 7</t>
  </si>
  <si>
    <t>Título Receita, Receita, Fonte, Pessoa, Modalidade, Tributo</t>
  </si>
  <si>
    <t>Emitir Relatório Margem de expansão da despesa – Anexo 8</t>
  </si>
  <si>
    <t>Despesa, Pessoa, Metas Fiscais, Evento</t>
  </si>
  <si>
    <t>Emitir Relatório Projeção Atuarial do RPPS – Anexo 6</t>
  </si>
  <si>
    <t>Empenho, Liquidação, Despesa, Receita, Orgão</t>
  </si>
  <si>
    <t>Emitir Relatório Resumo da receita</t>
  </si>
  <si>
    <t>Título Receita, Receita, Orgão, Pessoa</t>
  </si>
  <si>
    <t>Emitir Relatório Resumo de Despesa</t>
  </si>
  <si>
    <t>Liquidação, Despesa, Empenho, Fonte, Elemento, Subelemento</t>
  </si>
  <si>
    <t>Emitir Relatório Riscos Fiscais</t>
  </si>
  <si>
    <t>Riscos Fiscais, Pessoa, Unidade, Metas</t>
  </si>
  <si>
    <t>Emitir Relatório Termo de Responsabilidade</t>
  </si>
  <si>
    <t>Departamento, Responsável, Patrimônio, Bem</t>
  </si>
  <si>
    <t>Emitir Relatório Termo de Transferência</t>
  </si>
  <si>
    <t>Departamento, Patrimônio, Pessoa, Município</t>
  </si>
  <si>
    <t>Manter Alteração de Bens</t>
  </si>
  <si>
    <t>Alterar Bem, Auditoria</t>
  </si>
  <si>
    <t>Alterar Bem, Patrimônio</t>
  </si>
  <si>
    <t>Alterar Bem</t>
  </si>
  <si>
    <t>COMBO Patrimônio</t>
  </si>
  <si>
    <t>Manter Bens</t>
  </si>
  <si>
    <t>Bem, Classificação Bem, Auditoria</t>
  </si>
  <si>
    <t>COMBO Classe</t>
  </si>
  <si>
    <t>Manter Comissão de Patrimônio</t>
  </si>
  <si>
    <t>Comissão Patrimônio, Auditoria</t>
  </si>
  <si>
    <t>COMBO Membro Comissão</t>
  </si>
  <si>
    <t>Comissão Patrimônio</t>
  </si>
  <si>
    <t>Comissão Patrimônio, Pessoa</t>
  </si>
  <si>
    <t>Comissão de Patrimônio</t>
  </si>
  <si>
    <t>Manter Patrimônio</t>
  </si>
  <si>
    <t>Patrimônio, Auditoria</t>
  </si>
  <si>
    <t>Patrimônio, Bem</t>
  </si>
  <si>
    <t>Patrimônio, Bem, Orgão, Departamento, Fornecedor</t>
  </si>
  <si>
    <t>COMBO Bem</t>
  </si>
  <si>
    <t>COMBO Obra</t>
  </si>
  <si>
    <t>Patrimônio, Bem, Orgão, Fornecedor</t>
  </si>
  <si>
    <t>Relatório Etiqueta</t>
  </si>
  <si>
    <t>Relatório Etiqueta 2</t>
  </si>
  <si>
    <t>Patrimônio, Item Mov Patrimônio</t>
  </si>
  <si>
    <t>Gerar Carnês</t>
  </si>
  <si>
    <t>Consultar Contador</t>
  </si>
  <si>
    <t>Imprimir Somente uma Parcela</t>
  </si>
  <si>
    <t>DUAM, Imóvel, Logradouro/Bairro, Econômico, Contribuinte</t>
  </si>
  <si>
    <t>Imprimir DUAM com 3 canhotos</t>
  </si>
  <si>
    <t>Não Imprimir Parcela Única</t>
  </si>
  <si>
    <t>Aplicar Desconto</t>
  </si>
  <si>
    <t>DUAM, Tributo, Isento</t>
  </si>
  <si>
    <t>Relatório 2 - Administração/Departamento de Compras</t>
  </si>
  <si>
    <t>Relatório 3 - Administração/Departamento de Compras</t>
  </si>
  <si>
    <t>Relatório 4 - Transferência</t>
  </si>
  <si>
    <t>Emitir Relatório do Espelho de Ponto Eletrônico</t>
  </si>
  <si>
    <t>Orgão, Usuário, Departamento, Lotação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</si>
</sst>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&quot;R$&quot;* #,##0.00_);_(&quot;R$&quot;* \(#,##0.00\);_(&quot;R$&quot;* \-??_);_(@_)"/>
    <numFmt numFmtId="165" formatCode="_(* #,##0.00_);_(* \(#,##0.00\);_(* \-??_);_(@_)"/>
    <numFmt numFmtId="166" formatCode="0.0%"/>
    <numFmt numFmtId="167" formatCode="_(* #,##0_);_(* \(#,##0\);_(* \-??_);_(@_)"/>
  </numFmts>
  <fonts count="38" x14ac:knownFonts="1">
    <font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sz val="12"/>
      <color indexed="17"/>
      <name val="Calibri"/>
      <family val="2"/>
    </font>
    <font>
      <b/>
      <sz val="12"/>
      <color indexed="52"/>
      <name val="Calibri"/>
      <family val="2"/>
    </font>
    <font>
      <b/>
      <sz val="12"/>
      <color indexed="9"/>
      <name val="Calibri"/>
      <family val="2"/>
    </font>
    <font>
      <sz val="12"/>
      <color indexed="52"/>
      <name val="Calibri"/>
      <family val="2"/>
    </font>
    <font>
      <sz val="12"/>
      <color indexed="62"/>
      <name val="Calibri"/>
      <family val="2"/>
    </font>
    <font>
      <sz val="12"/>
      <color indexed="14"/>
      <name val="Calibri"/>
      <family val="2"/>
    </font>
    <font>
      <sz val="12"/>
      <color indexed="60"/>
      <name val="Calibri"/>
      <family val="2"/>
    </font>
    <font>
      <b/>
      <sz val="12"/>
      <color indexed="63"/>
      <name val="Calibri"/>
      <family val="2"/>
    </font>
    <font>
      <sz val="12"/>
      <color indexed="16"/>
      <name val="Calibri"/>
      <family val="2"/>
    </font>
    <font>
      <i/>
      <sz val="12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2"/>
      <color indexed="8"/>
      <name val="Calibri"/>
      <family val="2"/>
    </font>
    <font>
      <sz val="10"/>
      <name val="Franklin Gothic Medium"/>
      <family val="2"/>
    </font>
    <font>
      <b/>
      <sz val="10"/>
      <name val="Franklin Gothic Medium"/>
      <family val="2"/>
    </font>
    <font>
      <sz val="9"/>
      <color indexed="12"/>
      <name val="Franklin Gothic Medium"/>
      <family val="2"/>
    </font>
    <font>
      <sz val="9"/>
      <name val="Franklin Gothic Medium"/>
      <family val="2"/>
    </font>
    <font>
      <b/>
      <sz val="9"/>
      <color indexed="12"/>
      <name val="Franklin Gothic Medium"/>
      <family val="2"/>
    </font>
    <font>
      <b/>
      <sz val="9"/>
      <name val="Franklin Gothic Medium"/>
      <family val="2"/>
    </font>
    <font>
      <sz val="10"/>
      <color indexed="12"/>
      <name val="Franklin Gothic Medium"/>
      <family val="2"/>
    </font>
    <font>
      <b/>
      <sz val="12"/>
      <name val="Franklin Gothic Medium"/>
      <family val="2"/>
    </font>
    <font>
      <sz val="8"/>
      <color indexed="8"/>
      <name val="Times New Roman"/>
      <family val="1"/>
    </font>
    <font>
      <sz val="8"/>
      <name val="Franklin Gothic Medium"/>
      <family val="2"/>
    </font>
    <font>
      <sz val="8"/>
      <color indexed="9"/>
      <name val="Franklin Gothic Medium"/>
      <family val="2"/>
    </font>
    <font>
      <b/>
      <sz val="8"/>
      <color indexed="8"/>
      <name val="Times New Roman"/>
      <family val="1"/>
    </font>
    <font>
      <sz val="8"/>
      <color indexed="8"/>
      <name val="Franklin Gothic Medium"/>
      <family val="2"/>
    </font>
    <font>
      <sz val="9"/>
      <color indexed="9"/>
      <name val="Franklin Gothic Medium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Franklin Gothic Medium"/>
      <family val="2"/>
    </font>
    <font>
      <b/>
      <sz val="8"/>
      <color indexed="8"/>
      <name val="Franklin Gothic Medium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</fonts>
  <fills count="2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42"/>
        <bgColor indexed="27"/>
      </patternFill>
    </fill>
    <fill>
      <patternFill patternType="solid">
        <fgColor indexed="55"/>
        <bgColor indexed="23"/>
      </patternFill>
    </fill>
    <fill>
      <patternFill patternType="solid">
        <fgColor indexed="19"/>
        <bgColor indexed="23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45"/>
        <bgColor indexed="29"/>
      </patternFill>
    </fill>
    <fill>
      <patternFill patternType="solid">
        <fgColor indexed="23"/>
        <bgColor indexed="55"/>
      </patternFill>
    </fill>
    <fill>
      <patternFill patternType="solid">
        <fgColor indexed="46"/>
        <bgColor indexed="24"/>
      </patternFill>
    </fill>
    <fill>
      <patternFill patternType="solid">
        <fgColor indexed="40"/>
        <bgColor indexed="49"/>
      </patternFill>
    </fill>
    <fill>
      <patternFill patternType="solid">
        <fgColor indexed="25"/>
        <bgColor indexed="61"/>
      </patternFill>
    </fill>
    <fill>
      <patternFill patternType="solid">
        <fgColor indexed="34"/>
        <bgColor indexed="13"/>
      </patternFill>
    </fill>
    <fill>
      <patternFill patternType="solid">
        <fgColor indexed="9"/>
        <bgColor indexed="35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35"/>
      </patternFill>
    </fill>
  </fills>
  <borders count="3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2" fillId="3" borderId="0" applyNumberFormat="0" applyBorder="0" applyAlignment="0" applyProtection="0"/>
    <xf numFmtId="0" fontId="3" fillId="11" borderId="0" applyNumberFormat="0" applyBorder="0" applyAlignment="0" applyProtection="0"/>
    <xf numFmtId="0" fontId="4" fillId="2" borderId="1" applyNumberFormat="0" applyAlignment="0" applyProtection="0"/>
    <xf numFmtId="0" fontId="5" fillId="12" borderId="2" applyNumberFormat="0" applyAlignment="0" applyProtection="0"/>
    <xf numFmtId="0" fontId="6" fillId="0" borderId="3" applyNumberFormat="0" applyFill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0" borderId="0" applyNumberFormat="0" applyBorder="0" applyAlignment="0" applyProtection="0"/>
    <xf numFmtId="0" fontId="2" fillId="15" borderId="0" applyNumberFormat="0" applyBorder="0" applyAlignment="0" applyProtection="0"/>
    <xf numFmtId="0" fontId="7" fillId="3" borderId="1" applyNumberFormat="0" applyAlignment="0" applyProtection="0"/>
    <xf numFmtId="0" fontId="8" fillId="16" borderId="0" applyNumberFormat="0" applyBorder="0" applyAlignment="0" applyProtection="0"/>
    <xf numFmtId="164" fontId="32" fillId="0" borderId="0" applyFill="0" applyBorder="0" applyAlignment="0" applyProtection="0"/>
    <xf numFmtId="0" fontId="9" fillId="8" borderId="0" applyNumberFormat="0" applyBorder="0" applyAlignment="0" applyProtection="0"/>
    <xf numFmtId="0" fontId="32" fillId="4" borderId="4" applyNumberFormat="0" applyAlignment="0" applyProtection="0"/>
    <xf numFmtId="9" fontId="32" fillId="0" borderId="0" applyFill="0" applyBorder="0" applyAlignment="0" applyProtection="0"/>
    <xf numFmtId="0" fontId="10" fillId="2" borderId="5" applyNumberFormat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165" fontId="32" fillId="0" borderId="0" applyFill="0" applyBorder="0" applyAlignment="0" applyProtection="0"/>
  </cellStyleXfs>
  <cellXfs count="186">
    <xf numFmtId="0" fontId="0" fillId="0" borderId="0" xfId="0"/>
    <xf numFmtId="0" fontId="18" fillId="0" borderId="0" xfId="0" applyFont="1"/>
    <xf numFmtId="2" fontId="21" fillId="0" borderId="10" xfId="0" applyNumberFormat="1" applyFont="1" applyBorder="1" applyAlignment="1" applyProtection="1">
      <alignment horizontal="right"/>
      <protection locked="0"/>
    </xf>
    <xf numFmtId="0" fontId="23" fillId="0" borderId="10" xfId="0" applyFont="1" applyBorder="1" applyAlignment="1" applyProtection="1">
      <alignment horizontal="center"/>
      <protection locked="0"/>
    </xf>
    <xf numFmtId="0" fontId="21" fillId="0" borderId="0" xfId="0" applyFont="1"/>
    <xf numFmtId="0" fontId="24" fillId="0" borderId="0" xfId="0" applyFont="1" applyBorder="1" applyAlignment="1">
      <alignment horizontal="center"/>
    </xf>
    <xf numFmtId="0" fontId="18" fillId="0" borderId="0" xfId="0" applyFont="1" applyBorder="1"/>
    <xf numFmtId="0" fontId="24" fillId="0" borderId="0" xfId="0" applyFont="1" applyBorder="1" applyAlignment="1">
      <alignment horizontal="right"/>
    </xf>
    <xf numFmtId="0" fontId="25" fillId="0" borderId="0" xfId="0" applyFont="1" applyAlignment="1">
      <alignment horizontal="center"/>
    </xf>
    <xf numFmtId="0" fontId="27" fillId="0" borderId="0" xfId="0" applyFont="1"/>
    <xf numFmtId="0" fontId="19" fillId="0" borderId="0" xfId="0" applyFont="1" applyBorder="1" applyAlignment="1">
      <alignment horizontal="center" vertical="center"/>
    </xf>
    <xf numFmtId="0" fontId="21" fillId="6" borderId="11" xfId="0" applyFont="1" applyFill="1" applyBorder="1" applyAlignment="1">
      <alignment vertical="center"/>
    </xf>
    <xf numFmtId="0" fontId="18" fillId="0" borderId="0" xfId="0" applyFont="1" applyAlignment="1">
      <alignment vertical="center"/>
    </xf>
    <xf numFmtId="0" fontId="21" fillId="0" borderId="0" xfId="0" applyFont="1" applyFill="1" applyBorder="1" applyAlignment="1">
      <alignment horizontal="center" vertical="center"/>
    </xf>
    <xf numFmtId="0" fontId="21" fillId="0" borderId="0" xfId="0" applyFont="1" applyBorder="1" applyAlignment="1">
      <alignment horizontal="left" vertical="center"/>
    </xf>
    <xf numFmtId="0" fontId="28" fillId="17" borderId="10" xfId="0" applyFont="1" applyFill="1" applyBorder="1" applyAlignment="1">
      <alignment horizontal="center" vertical="center"/>
    </xf>
    <xf numFmtId="0" fontId="28" fillId="17" borderId="12" xfId="0" applyFont="1" applyFill="1" applyBorder="1" applyAlignment="1">
      <alignment horizontal="center" vertical="center"/>
    </xf>
    <xf numFmtId="0" fontId="28" fillId="17" borderId="10" xfId="0" applyFont="1" applyFill="1" applyBorder="1" applyAlignment="1">
      <alignment horizontal="center"/>
    </xf>
    <xf numFmtId="0" fontId="28" fillId="17" borderId="13" xfId="0" applyFont="1" applyFill="1" applyBorder="1" applyAlignment="1">
      <alignment horizontal="center"/>
    </xf>
    <xf numFmtId="0" fontId="27" fillId="0" borderId="0" xfId="0" applyFont="1" applyAlignment="1">
      <alignment vertical="center"/>
    </xf>
    <xf numFmtId="0" fontId="21" fillId="6" borderId="14" xfId="0" applyFont="1" applyFill="1" applyBorder="1" applyAlignment="1">
      <alignment vertical="center"/>
    </xf>
    <xf numFmtId="0" fontId="21" fillId="6" borderId="0" xfId="0" applyFont="1" applyFill="1" applyBorder="1"/>
    <xf numFmtId="0" fontId="21" fillId="0" borderId="15" xfId="0" applyFont="1" applyBorder="1"/>
    <xf numFmtId="0" fontId="21" fillId="0" borderId="16" xfId="0" applyFont="1" applyBorder="1"/>
    <xf numFmtId="0" fontId="21" fillId="0" borderId="16" xfId="0" applyFont="1" applyFill="1" applyBorder="1"/>
    <xf numFmtId="0" fontId="21" fillId="0" borderId="17" xfId="0" applyFont="1" applyBorder="1"/>
    <xf numFmtId="0" fontId="21" fillId="0" borderId="18" xfId="0" applyFont="1" applyBorder="1"/>
    <xf numFmtId="0" fontId="21" fillId="0" borderId="0" xfId="0" applyFont="1" applyBorder="1"/>
    <xf numFmtId="0" fontId="21" fillId="0" borderId="19" xfId="0" applyFont="1" applyFill="1" applyBorder="1"/>
    <xf numFmtId="0" fontId="21" fillId="0" borderId="0" xfId="0" applyFont="1" applyFill="1" applyBorder="1"/>
    <xf numFmtId="0" fontId="21" fillId="0" borderId="0" xfId="0" applyFont="1" applyFill="1" applyBorder="1" applyAlignment="1">
      <alignment vertical="center"/>
    </xf>
    <xf numFmtId="166" fontId="21" fillId="0" borderId="0" xfId="34" applyNumberFormat="1" applyFont="1" applyFill="1" applyBorder="1" applyAlignment="1" applyProtection="1"/>
    <xf numFmtId="0" fontId="21" fillId="0" borderId="20" xfId="0" applyFont="1" applyBorder="1"/>
    <xf numFmtId="10" fontId="21" fillId="0" borderId="20" xfId="0" applyNumberFormat="1" applyFont="1" applyBorder="1"/>
    <xf numFmtId="0" fontId="23" fillId="0" borderId="0" xfId="0" applyFont="1" applyFill="1" applyBorder="1"/>
    <xf numFmtId="166" fontId="21" fillId="9" borderId="0" xfId="34" applyNumberFormat="1" applyFont="1" applyFill="1" applyBorder="1" applyAlignment="1" applyProtection="1"/>
    <xf numFmtId="9" fontId="21" fillId="0" borderId="0" xfId="34" applyFont="1" applyFill="1" applyBorder="1" applyAlignment="1" applyProtection="1"/>
    <xf numFmtId="0" fontId="21" fillId="0" borderId="21" xfId="0" applyFont="1" applyBorder="1"/>
    <xf numFmtId="0" fontId="21" fillId="0" borderId="19" xfId="0" applyFont="1" applyBorder="1"/>
    <xf numFmtId="0" fontId="21" fillId="0" borderId="22" xfId="0" applyFont="1" applyBorder="1"/>
    <xf numFmtId="166" fontId="21" fillId="18" borderId="0" xfId="34" applyNumberFormat="1" applyFont="1" applyFill="1" applyBorder="1" applyAlignment="1" applyProtection="1"/>
    <xf numFmtId="166" fontId="21" fillId="8" borderId="0" xfId="34" applyNumberFormat="1" applyFont="1" applyFill="1" applyBorder="1" applyAlignment="1" applyProtection="1"/>
    <xf numFmtId="166" fontId="21" fillId="19" borderId="0" xfId="34" applyNumberFormat="1" applyFont="1" applyFill="1" applyBorder="1" applyAlignment="1" applyProtection="1"/>
    <xf numFmtId="166" fontId="21" fillId="20" borderId="0" xfId="34" applyNumberFormat="1" applyFont="1" applyFill="1" applyBorder="1" applyAlignment="1" applyProtection="1"/>
    <xf numFmtId="0" fontId="21" fillId="0" borderId="10" xfId="0" applyFont="1" applyBorder="1" applyAlignment="1">
      <alignment horizontal="center"/>
    </xf>
    <xf numFmtId="2" fontId="21" fillId="6" borderId="10" xfId="0" applyNumberFormat="1" applyFont="1" applyFill="1" applyBorder="1" applyAlignment="1">
      <alignment horizontal="center"/>
    </xf>
    <xf numFmtId="2" fontId="21" fillId="6" borderId="10" xfId="34" applyNumberFormat="1" applyFont="1" applyFill="1" applyBorder="1" applyAlignment="1" applyProtection="1">
      <alignment horizontal="center"/>
    </xf>
    <xf numFmtId="2" fontId="21" fillId="0" borderId="0" xfId="34" applyNumberFormat="1" applyFont="1" applyFill="1" applyBorder="1" applyAlignment="1" applyProtection="1"/>
    <xf numFmtId="2" fontId="21" fillId="0" borderId="10" xfId="34" applyNumberFormat="1" applyFont="1" applyFill="1" applyBorder="1" applyAlignment="1" applyProtection="1">
      <alignment horizontal="center"/>
    </xf>
    <xf numFmtId="2" fontId="23" fillId="21" borderId="10" xfId="34" applyNumberFormat="1" applyFont="1" applyFill="1" applyBorder="1" applyAlignment="1" applyProtection="1"/>
    <xf numFmtId="0" fontId="21" fillId="0" borderId="23" xfId="0" applyFont="1" applyBorder="1"/>
    <xf numFmtId="0" fontId="23" fillId="0" borderId="24" xfId="0" applyFont="1" applyBorder="1" applyAlignment="1">
      <alignment horizontal="center"/>
    </xf>
    <xf numFmtId="0" fontId="21" fillId="0" borderId="24" xfId="0" applyFont="1" applyBorder="1" applyAlignment="1">
      <alignment horizontal="center"/>
    </xf>
    <xf numFmtId="0" fontId="21" fillId="0" borderId="24" xfId="0" applyFont="1" applyBorder="1"/>
    <xf numFmtId="2" fontId="21" fillId="0" borderId="24" xfId="0" applyNumberFormat="1" applyFont="1" applyBorder="1" applyAlignment="1">
      <alignment horizontal="center"/>
    </xf>
    <xf numFmtId="2" fontId="21" fillId="0" borderId="24" xfId="34" applyNumberFormat="1" applyFont="1" applyFill="1" applyBorder="1" applyAlignment="1" applyProtection="1">
      <alignment horizontal="center"/>
    </xf>
    <xf numFmtId="2" fontId="21" fillId="0" borderId="24" xfId="34" applyNumberFormat="1" applyFont="1" applyFill="1" applyBorder="1" applyAlignment="1" applyProtection="1"/>
    <xf numFmtId="2" fontId="23" fillId="0" borderId="24" xfId="34" applyNumberFormat="1" applyFont="1" applyFill="1" applyBorder="1" applyAlignment="1" applyProtection="1"/>
    <xf numFmtId="0" fontId="21" fillId="0" borderId="25" xfId="0" applyFont="1" applyBorder="1"/>
    <xf numFmtId="0" fontId="23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2" fontId="21" fillId="0" borderId="0" xfId="0" applyNumberFormat="1" applyFont="1" applyAlignment="1">
      <alignment horizontal="center"/>
    </xf>
    <xf numFmtId="2" fontId="21" fillId="0" borderId="0" xfId="34" applyNumberFormat="1" applyFont="1" applyFill="1" applyBorder="1" applyAlignment="1" applyProtection="1">
      <alignment horizontal="center"/>
    </xf>
    <xf numFmtId="2" fontId="23" fillId="0" borderId="0" xfId="34" applyNumberFormat="1" applyFont="1" applyFill="1" applyBorder="1" applyAlignment="1" applyProtection="1"/>
    <xf numFmtId="0" fontId="30" fillId="22" borderId="27" xfId="0" applyFont="1" applyFill="1" applyBorder="1" applyAlignment="1">
      <alignment horizontal="left" vertical="center"/>
    </xf>
    <xf numFmtId="0" fontId="30" fillId="22" borderId="29" xfId="0" applyFont="1" applyFill="1" applyBorder="1" applyAlignment="1">
      <alignment horizontal="center"/>
    </xf>
    <xf numFmtId="0" fontId="30" fillId="22" borderId="0" xfId="0" applyFont="1" applyFill="1"/>
    <xf numFmtId="0" fontId="22" fillId="0" borderId="0" xfId="0" applyFont="1" applyBorder="1" applyAlignment="1">
      <alignment horizontal="center" vertical="center" textRotation="90" wrapText="1"/>
    </xf>
    <xf numFmtId="0" fontId="30" fillId="22" borderId="29" xfId="0" applyFont="1" applyFill="1" applyBorder="1" applyAlignment="1">
      <alignment horizontal="center"/>
    </xf>
    <xf numFmtId="0" fontId="30" fillId="22" borderId="27" xfId="0" applyFont="1" applyFill="1" applyBorder="1" applyAlignment="1">
      <alignment horizontal="left" vertical="center"/>
    </xf>
    <xf numFmtId="0" fontId="27" fillId="0" borderId="29" xfId="0" applyFont="1" applyFill="1" applyBorder="1" applyAlignment="1">
      <alignment horizontal="center" vertical="center"/>
    </xf>
    <xf numFmtId="0" fontId="27" fillId="0" borderId="30" xfId="0" applyFont="1" applyFill="1" applyBorder="1" applyAlignment="1">
      <alignment horizontal="center" vertical="center" wrapText="1"/>
    </xf>
    <xf numFmtId="0" fontId="27" fillId="0" borderId="29" xfId="0" applyFont="1" applyFill="1" applyBorder="1" applyAlignment="1">
      <alignment horizontal="center" vertical="center" wrapText="1"/>
    </xf>
    <xf numFmtId="4" fontId="27" fillId="0" borderId="29" xfId="0" applyNumberFormat="1" applyFont="1" applyFill="1" applyBorder="1" applyAlignment="1">
      <alignment horizontal="center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27" fillId="0" borderId="27" xfId="0" applyFont="1" applyFill="1" applyBorder="1" applyAlignment="1">
      <alignment horizontal="left" vertical="center"/>
    </xf>
    <xf numFmtId="0" fontId="27" fillId="0" borderId="0" xfId="0" applyFont="1" applyFill="1"/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6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8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9" xfId="0" quotePrefix="1" applyFont="1" applyFill="1" applyBorder="1" applyAlignment="1">
      <alignment horizontal="center"/>
    </xf>
    <xf numFmtId="0" fontId="30" fillId="22" borderId="27" xfId="0" applyFont="1" applyFill="1" applyBorder="1" applyAlignment="1">
      <alignment horizontal="left" vertical="center"/>
    </xf>
    <xf numFmtId="0" fontId="28" fillId="17" borderId="35" xfId="0" applyFont="1" applyFill="1" applyBorder="1" applyAlignment="1">
      <alignment horizontal="center"/>
    </xf>
    <xf numFmtId="0" fontId="30" fillId="22" borderId="27" xfId="0" applyFont="1" applyFill="1" applyBorder="1" applyAlignment="1">
      <alignment horizontal="left" vertical="center"/>
    </xf>
    <xf numFmtId="0" fontId="21" fillId="6" borderId="0" xfId="0" applyFont="1" applyFill="1" applyBorder="1" applyAlignment="1">
      <alignment horizontal="center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5" fillId="24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5" fillId="24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5" fillId="24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5" fillId="24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5" fillId="24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5" fillId="24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6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8" xfId="0" applyFont="1" applyFill="1" applyBorder="1" applyAlignment="1">
      <alignment horizontal="left" vertical="center"/>
    </xf>
    <xf numFmtId="0" fontId="35" fillId="24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19" fillId="0" borderId="10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0" xfId="0" applyFont="1" applyBorder="1" applyAlignment="1" applyProtection="1">
      <alignment horizontal="center"/>
      <protection locked="0"/>
    </xf>
    <xf numFmtId="0" fontId="20" fillId="0" borderId="10" xfId="0" applyFont="1" applyBorder="1" applyAlignment="1">
      <alignment horizontal="center"/>
    </xf>
    <xf numFmtId="164" fontId="21" fillId="6" borderId="10" xfId="31" applyFont="1" applyFill="1" applyBorder="1" applyAlignment="1" applyProtection="1">
      <alignment horizontal="right"/>
    </xf>
    <xf numFmtId="0" fontId="21" fillId="0" borderId="10" xfId="0" applyFont="1" applyBorder="1" applyProtection="1">
      <protection locked="0"/>
    </xf>
    <xf numFmtId="4" fontId="21" fillId="6" borderId="10" xfId="44" applyNumberFormat="1" applyFont="1" applyFill="1" applyBorder="1" applyAlignment="1" applyProtection="1"/>
    <xf numFmtId="165" fontId="21" fillId="6" borderId="10" xfId="44" applyFont="1" applyFill="1" applyBorder="1" applyAlignment="1" applyProtection="1"/>
    <xf numFmtId="0" fontId="20" fillId="0" borderId="10" xfId="0" applyFont="1" applyBorder="1" applyAlignment="1">
      <alignment horizontal="right"/>
    </xf>
    <xf numFmtId="14" fontId="21" fillId="0" borderId="10" xfId="0" applyNumberFormat="1" applyFont="1" applyBorder="1" applyAlignment="1" applyProtection="1">
      <alignment horizontal="right"/>
      <protection locked="0"/>
    </xf>
    <xf numFmtId="167" fontId="21" fillId="6" borderId="10" xfId="44" applyNumberFormat="1" applyFont="1" applyFill="1" applyBorder="1" applyAlignment="1" applyProtection="1"/>
    <xf numFmtId="0" fontId="20" fillId="0" borderId="31" xfId="0" applyFont="1" applyBorder="1"/>
    <xf numFmtId="2" fontId="21" fillId="0" borderId="10" xfId="0" applyNumberFormat="1" applyFont="1" applyFill="1" applyBorder="1" applyAlignment="1">
      <alignment horizontal="center"/>
    </xf>
    <xf numFmtId="0" fontId="19" fillId="0" borderId="19" xfId="0" applyFont="1" applyBorder="1" applyAlignment="1">
      <alignment horizontal="center" vertical="center"/>
    </xf>
    <xf numFmtId="0" fontId="18" fillId="0" borderId="10" xfId="0" applyFont="1" applyBorder="1" applyAlignment="1" applyProtection="1">
      <alignment horizontal="left" vertical="top" wrapText="1"/>
      <protection locked="0"/>
    </xf>
    <xf numFmtId="0" fontId="22" fillId="0" borderId="10" xfId="0" applyFont="1" applyBorder="1" applyAlignment="1">
      <alignment horizontal="center" vertical="center" textRotation="90" wrapText="1"/>
    </xf>
    <xf numFmtId="0" fontId="22" fillId="0" borderId="12" xfId="0" applyFont="1" applyBorder="1" applyAlignment="1">
      <alignment horizontal="center" vertical="center" textRotation="90" wrapText="1"/>
    </xf>
    <xf numFmtId="0" fontId="20" fillId="0" borderId="12" xfId="0" applyFont="1" applyBorder="1" applyAlignment="1">
      <alignment horizontal="right"/>
    </xf>
    <xf numFmtId="0" fontId="35" fillId="22" borderId="26" xfId="0" applyFont="1" applyFill="1" applyBorder="1" applyAlignment="1">
      <alignment horizontal="left" vertical="center"/>
    </xf>
    <xf numFmtId="0" fontId="35" fillId="22" borderId="27" xfId="0" applyFont="1" applyFill="1" applyBorder="1" applyAlignment="1">
      <alignment horizontal="left" vertical="center"/>
    </xf>
    <xf numFmtId="0" fontId="35" fillId="22" borderId="28" xfId="0" applyFont="1" applyFill="1" applyBorder="1" applyAlignment="1">
      <alignment horizontal="left" vertical="center"/>
    </xf>
    <xf numFmtId="0" fontId="30" fillId="22" borderId="26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8" xfId="0" applyFont="1" applyFill="1" applyBorder="1" applyAlignment="1">
      <alignment horizontal="left" vertical="center"/>
    </xf>
    <xf numFmtId="0" fontId="35" fillId="24" borderId="26" xfId="0" applyFont="1" applyFill="1" applyBorder="1" applyAlignment="1">
      <alignment horizontal="left" vertical="center"/>
    </xf>
    <xf numFmtId="0" fontId="35" fillId="24" borderId="27" xfId="0" applyFont="1" applyFill="1" applyBorder="1" applyAlignment="1">
      <alignment horizontal="left" vertical="center"/>
    </xf>
    <xf numFmtId="0" fontId="35" fillId="24" borderId="28" xfId="0" applyFont="1" applyFill="1" applyBorder="1" applyAlignment="1">
      <alignment horizontal="left" vertical="center"/>
    </xf>
    <xf numFmtId="0" fontId="30" fillId="22" borderId="26" xfId="0" applyFont="1" applyFill="1" applyBorder="1" applyAlignment="1">
      <alignment horizontal="left" vertical="center" wrapText="1"/>
    </xf>
    <xf numFmtId="0" fontId="34" fillId="23" borderId="26" xfId="0" applyFont="1" applyFill="1" applyBorder="1" applyAlignment="1">
      <alignment horizontal="center" vertical="center"/>
    </xf>
    <xf numFmtId="0" fontId="34" fillId="23" borderId="27" xfId="0" applyFont="1" applyFill="1" applyBorder="1" applyAlignment="1">
      <alignment horizontal="center" vertical="center"/>
    </xf>
    <xf numFmtId="0" fontId="34" fillId="23" borderId="28" xfId="0" applyFont="1" applyFill="1" applyBorder="1" applyAlignment="1">
      <alignment horizontal="center" vertical="center"/>
    </xf>
    <xf numFmtId="0" fontId="35" fillId="0" borderId="26" xfId="0" applyFont="1" applyFill="1" applyBorder="1" applyAlignment="1">
      <alignment horizontal="left" vertical="center"/>
    </xf>
    <xf numFmtId="0" fontId="35" fillId="0" borderId="27" xfId="0" applyFont="1" applyFill="1" applyBorder="1" applyAlignment="1">
      <alignment horizontal="left" vertical="center"/>
    </xf>
    <xf numFmtId="0" fontId="35" fillId="0" borderId="28" xfId="0" applyFont="1" applyFill="1" applyBorder="1" applyAlignment="1">
      <alignment horizontal="left" vertical="center"/>
    </xf>
    <xf numFmtId="0" fontId="19" fillId="0" borderId="18" xfId="0" applyFont="1" applyBorder="1" applyAlignment="1">
      <alignment horizontal="center" vertical="center"/>
    </xf>
    <xf numFmtId="0" fontId="21" fillId="6" borderId="11" xfId="0" applyFont="1" applyFill="1" applyBorder="1" applyAlignment="1">
      <alignment horizontal="left" vertical="center"/>
    </xf>
    <xf numFmtId="0" fontId="21" fillId="6" borderId="10" xfId="0" applyFont="1" applyFill="1" applyBorder="1" applyAlignment="1">
      <alignment horizontal="left" vertical="center"/>
    </xf>
    <xf numFmtId="0" fontId="21" fillId="6" borderId="11" xfId="0" applyFont="1" applyFill="1" applyBorder="1" applyAlignment="1">
      <alignment vertical="center"/>
    </xf>
    <xf numFmtId="0" fontId="21" fillId="6" borderId="33" xfId="0" applyFont="1" applyFill="1" applyBorder="1" applyAlignment="1">
      <alignment horizontal="center" vertical="center"/>
    </xf>
    <xf numFmtId="0" fontId="28" fillId="17" borderId="34" xfId="0" applyFont="1" applyFill="1" applyBorder="1" applyAlignment="1">
      <alignment horizontal="center" vertical="center" wrapText="1"/>
    </xf>
    <xf numFmtId="0" fontId="28" fillId="17" borderId="35" xfId="0" applyFont="1" applyFill="1" applyBorder="1" applyAlignment="1">
      <alignment horizontal="center"/>
    </xf>
    <xf numFmtId="0" fontId="21" fillId="6" borderId="34" xfId="0" applyFont="1" applyFill="1" applyBorder="1" applyAlignment="1">
      <alignment vertical="center"/>
    </xf>
    <xf numFmtId="0" fontId="21" fillId="6" borderId="32" xfId="0" applyFont="1" applyFill="1" applyBorder="1" applyAlignment="1">
      <alignment horizontal="center" vertical="center"/>
    </xf>
    <xf numFmtId="0" fontId="30" fillId="0" borderId="26" xfId="0" applyFont="1" applyFill="1" applyBorder="1" applyAlignment="1">
      <alignment horizontal="left" vertical="center"/>
    </xf>
    <xf numFmtId="0" fontId="30" fillId="0" borderId="27" xfId="0" applyFont="1" applyFill="1" applyBorder="1" applyAlignment="1">
      <alignment horizontal="left" vertical="center"/>
    </xf>
    <xf numFmtId="0" fontId="30" fillId="0" borderId="28" xfId="0" applyFont="1" applyFill="1" applyBorder="1" applyAlignment="1">
      <alignment horizontal="left" vertical="center"/>
    </xf>
    <xf numFmtId="0" fontId="35" fillId="22" borderId="26" xfId="0" applyFont="1" applyFill="1" applyBorder="1" applyAlignment="1">
      <alignment horizontal="left" vertical="center" wrapText="1"/>
    </xf>
    <xf numFmtId="0" fontId="35" fillId="22" borderId="27" xfId="0" applyFont="1" applyFill="1" applyBorder="1" applyAlignment="1">
      <alignment horizontal="left" vertical="center" wrapText="1"/>
    </xf>
    <xf numFmtId="0" fontId="35" fillId="22" borderId="28" xfId="0" applyFont="1" applyFill="1" applyBorder="1" applyAlignment="1">
      <alignment horizontal="left" vertical="center" wrapText="1"/>
    </xf>
    <xf numFmtId="0" fontId="19" fillId="0" borderId="38" xfId="0" applyFont="1" applyBorder="1" applyAlignment="1">
      <alignment horizontal="center" vertical="center"/>
    </xf>
    <xf numFmtId="0" fontId="21" fillId="6" borderId="34" xfId="0" applyFont="1" applyFill="1" applyBorder="1" applyAlignment="1">
      <alignment horizontal="left" vertical="center"/>
    </xf>
    <xf numFmtId="0" fontId="21" fillId="6" borderId="36" xfId="0" applyFont="1" applyFill="1" applyBorder="1" applyAlignment="1">
      <alignment horizontal="left" vertical="center"/>
    </xf>
    <xf numFmtId="0" fontId="21" fillId="0" borderId="10" xfId="0" applyFont="1" applyBorder="1" applyAlignment="1">
      <alignment horizontal="left"/>
    </xf>
    <xf numFmtId="0" fontId="21" fillId="6" borderId="10" xfId="0" applyFont="1" applyFill="1" applyBorder="1" applyAlignment="1">
      <alignment horizontal="center" vertical="center"/>
    </xf>
    <xf numFmtId="0" fontId="21" fillId="21" borderId="36" xfId="0" applyFont="1" applyFill="1" applyBorder="1" applyAlignment="1">
      <alignment horizontal="center" vertical="center"/>
    </xf>
    <xf numFmtId="0" fontId="31" fillId="17" borderId="11" xfId="0" applyFont="1" applyFill="1" applyBorder="1" applyAlignment="1">
      <alignment horizontal="center" vertical="center" wrapText="1"/>
    </xf>
    <xf numFmtId="0" fontId="31" fillId="17" borderId="14" xfId="0" applyFont="1" applyFill="1" applyBorder="1" applyAlignment="1">
      <alignment horizontal="center" vertical="center"/>
    </xf>
    <xf numFmtId="0" fontId="31" fillId="17" borderId="14" xfId="0" applyFont="1" applyFill="1" applyBorder="1" applyAlignment="1">
      <alignment horizontal="center" vertical="center" wrapText="1"/>
    </xf>
    <xf numFmtId="0" fontId="31" fillId="17" borderId="37" xfId="0" applyFont="1" applyFill="1" applyBorder="1" applyAlignment="1">
      <alignment horizontal="center" vertical="center" wrapText="1"/>
    </xf>
  </cellXfs>
  <cellStyles count="45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Entrada" xfId="29" builtinId="20" customBuiltin="1"/>
    <cellStyle name="Incorreto" xfId="30" builtinId="27" customBuiltin="1"/>
    <cellStyle name="Moeda" xfId="31" builtinId="4"/>
    <cellStyle name="Neutra" xfId="32" builtinId="28" customBuiltin="1"/>
    <cellStyle name="Normal" xfId="0" builtinId="0"/>
    <cellStyle name="Nota" xfId="33" builtinId="10" customBuiltin="1"/>
    <cellStyle name="Porcentagem" xfId="34" builtinId="5"/>
    <cellStyle name="Saída" xfId="35" builtinId="21" customBuiltin="1"/>
    <cellStyle name="Texto de Aviso" xfId="36" builtinId="11" customBuiltin="1"/>
    <cellStyle name="Texto Explicativo" xfId="37" builtinId="53" customBuiltin="1"/>
    <cellStyle name="Título 1" xfId="38" builtinId="16" customBuiltin="1"/>
    <cellStyle name="Título 1 1" xfId="39"/>
    <cellStyle name="Título 2" xfId="40" builtinId="17" customBuiltin="1"/>
    <cellStyle name="Título 3" xfId="41" builtinId="18" customBuiltin="1"/>
    <cellStyle name="Título 4" xfId="42" builtinId="19" customBuiltin="1"/>
    <cellStyle name="Total" xfId="43" builtinId="25" customBuiltin="1"/>
    <cellStyle name="Vírgula" xfId="44" builtinId="3"/>
  </cellStyles>
  <dxfs count="2469"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D4"/>
      <rgbColor rgb="00FFFF00"/>
      <rgbColor rgb="00F20884"/>
      <rgbColor rgb="0000FFFF"/>
      <rgbColor rgb="00DD0806"/>
      <rgbColor rgb="00006411"/>
      <rgbColor rgb="00000080"/>
      <rgbColor rgb="0090713A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CF305"/>
      <rgbColor rgb="0000FFFF"/>
      <rgbColor rgb="00800080"/>
      <rgbColor rgb="00800000"/>
      <rgbColor rgb="00008080"/>
      <rgbColor rgb="000000FF"/>
      <rgbColor rgb="0000ABEA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t-BR"/>
              <a:t>% por Tipo de Função</a:t>
            </a:r>
          </a:p>
        </c:rich>
      </c:tx>
      <c:layout>
        <c:manualLayout>
          <c:xMode val="edge"/>
          <c:yMode val="edge"/>
          <c:x val="0.22973067555744744"/>
          <c:y val="5.468750000000001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43693885900047197"/>
          <c:y val="0.492187500000001"/>
          <c:w val="0.12612668094858853"/>
          <c:h val="0.21875000000000044"/>
        </c:manualLayout>
      </c:layout>
      <c:pieChart>
        <c:varyColors val="1"/>
        <c:ser>
          <c:idx val="0"/>
          <c:order val="0"/>
          <c:spPr>
            <a:solidFill>
              <a:srgbClr val="99CCFF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99336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6006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t-B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t-B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t-B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t-B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t-B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/>
            </c:extLst>
          </c:dLbls>
          <c:val>
            <c:numRef>
              <c:f>(Sumário!$I$14,Sumário!$I$21,Sumário!$I$28,Sumário!$I$35,Sumário!$I$42)</c:f>
              <c:numCache>
                <c:formatCode>0.0%</c:formatCode>
                <c:ptCount val="5"/>
                <c:pt idx="0">
                  <c:v>0.31358885017421601</c:v>
                </c:pt>
                <c:pt idx="1">
                  <c:v>0.31765389082462253</c:v>
                </c:pt>
                <c:pt idx="2">
                  <c:v>0.22299651567944251</c:v>
                </c:pt>
                <c:pt idx="3">
                  <c:v>0.14576074332171893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9189567520276181"/>
          <c:y val="0.421875000000001"/>
          <c:w val="9.0090563003948784E-2"/>
          <c:h val="0.51562500000000211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 rtl="0">
            <a:defRPr sz="5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t-BR"/>
        </a:p>
      </c:txPr>
    </c:legend>
    <c:plotVisOnly val="0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t-BR"/>
    </a:p>
  </c:txPr>
  <c:printSettings>
    <c:headerFooter alignWithMargins="0"/>
    <c:pageMargins b="0.98425196899999956" l="0.78740157499999996" r="0.78740157499999996" t="0.98425196899999956" header="0.51180555555555562" footer="0.51180555555555562"/>
    <c:pageSetup firstPageNumber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38100</xdr:colOff>
      <xdr:row>43</xdr:row>
      <xdr:rowOff>9525</xdr:rowOff>
    </xdr:from>
    <xdr:to>
      <xdr:col>11</xdr:col>
      <xdr:colOff>419100</xdr:colOff>
      <xdr:row>50</xdr:row>
      <xdr:rowOff>161925</xdr:rowOff>
    </xdr:to>
    <xdr:graphicFrame macro="">
      <xdr:nvGraphicFramePr>
        <xdr:cNvPr id="3452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229"/>
  <sheetViews>
    <sheetView showGridLines="0" zoomScaleSheetLayoutView="100" workbookViewId="0">
      <selection activeCell="S11" sqref="S11:T11"/>
    </sheetView>
  </sheetViews>
  <sheetFormatPr defaultRowHeight="13.5" x14ac:dyDescent="0.25"/>
  <cols>
    <col min="1" max="15" width="2.7109375" style="1" customWidth="1"/>
    <col min="16" max="16" width="0.85546875" style="1" customWidth="1"/>
    <col min="17" max="17" width="2.7109375" style="1" customWidth="1"/>
    <col min="18" max="18" width="4.28515625" style="1" customWidth="1"/>
    <col min="19" max="19" width="3.42578125" style="1" customWidth="1"/>
    <col min="20" max="20" width="5.42578125" style="1" customWidth="1"/>
    <col min="21" max="76" width="2.7109375" style="1" customWidth="1"/>
    <col min="77" max="16384" width="9.140625" style="1"/>
  </cols>
  <sheetData>
    <row r="1" spans="1:30" ht="12" customHeight="1" x14ac:dyDescent="0.25">
      <c r="A1" s="127" t="s">
        <v>0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  <c r="P1" s="127"/>
      <c r="Q1" s="127"/>
      <c r="R1" s="127"/>
      <c r="S1" s="127"/>
      <c r="T1" s="127"/>
      <c r="U1" s="127"/>
      <c r="V1" s="127"/>
      <c r="W1" s="127"/>
      <c r="X1" s="127"/>
      <c r="Y1" s="127"/>
      <c r="Z1" s="127"/>
      <c r="AA1" s="127"/>
      <c r="AB1" s="127"/>
    </row>
    <row r="2" spans="1:30" ht="12" customHeight="1" x14ac:dyDescent="0.25">
      <c r="A2" s="127"/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127"/>
      <c r="V2" s="127"/>
      <c r="W2" s="127"/>
      <c r="X2" s="127"/>
      <c r="Y2" s="127"/>
      <c r="Z2" s="127"/>
      <c r="AA2" s="127"/>
      <c r="AB2" s="127"/>
    </row>
    <row r="3" spans="1:30" ht="12" customHeight="1" x14ac:dyDescent="0.25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</row>
    <row r="4" spans="1:30" x14ac:dyDescent="0.25">
      <c r="A4" s="128" t="s">
        <v>1</v>
      </c>
      <c r="B4" s="128"/>
      <c r="C4" s="128"/>
      <c r="D4" s="128"/>
      <c r="E4" s="128"/>
      <c r="F4" s="129" t="s">
        <v>69</v>
      </c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30" t="s">
        <v>2</v>
      </c>
      <c r="S4" s="130"/>
      <c r="T4" s="2"/>
      <c r="U4" s="130" t="s">
        <v>3</v>
      </c>
      <c r="V4" s="130"/>
      <c r="W4" s="131">
        <f>W5*T4</f>
        <v>0</v>
      </c>
      <c r="X4" s="131"/>
      <c r="Y4" s="131"/>
      <c r="Z4" s="131"/>
      <c r="AA4" s="131"/>
      <c r="AB4" s="131"/>
    </row>
    <row r="5" spans="1:30" x14ac:dyDescent="0.25">
      <c r="A5" s="128" t="s">
        <v>4</v>
      </c>
      <c r="B5" s="128"/>
      <c r="C5" s="128"/>
      <c r="D5" s="128"/>
      <c r="E5" s="128"/>
      <c r="F5" s="132" t="s">
        <v>75</v>
      </c>
      <c r="G5" s="132"/>
      <c r="H5" s="132"/>
      <c r="I5" s="132"/>
      <c r="J5" s="132"/>
      <c r="K5" s="132"/>
      <c r="L5" s="132"/>
      <c r="M5" s="132"/>
      <c r="N5" s="132"/>
      <c r="O5" s="132"/>
      <c r="P5" s="132"/>
      <c r="Q5" s="132"/>
      <c r="R5" s="132"/>
      <c r="S5" s="132"/>
      <c r="T5" s="132"/>
      <c r="U5" s="130" t="s">
        <v>5</v>
      </c>
      <c r="V5" s="130"/>
      <c r="W5" s="133">
        <f>SUM(Y11:AB15)</f>
        <v>1581.5</v>
      </c>
      <c r="X5" s="133"/>
      <c r="Y5" s="133"/>
      <c r="Z5" s="133"/>
      <c r="AA5" s="133"/>
      <c r="AB5" s="133"/>
    </row>
    <row r="6" spans="1:30" x14ac:dyDescent="0.25">
      <c r="A6" s="128" t="s">
        <v>6</v>
      </c>
      <c r="B6" s="128"/>
      <c r="C6" s="128"/>
      <c r="D6" s="128"/>
      <c r="E6" s="128"/>
      <c r="F6" s="132" t="s">
        <v>85</v>
      </c>
      <c r="G6" s="132"/>
      <c r="H6" s="132"/>
      <c r="I6" s="132"/>
      <c r="J6" s="132"/>
      <c r="K6" s="132"/>
      <c r="L6" s="132"/>
      <c r="M6" s="132"/>
      <c r="N6" s="132"/>
      <c r="O6" s="132"/>
      <c r="P6" s="132"/>
      <c r="Q6" s="132"/>
      <c r="R6" s="132"/>
      <c r="S6" s="132"/>
      <c r="T6" s="132"/>
      <c r="U6" s="132"/>
      <c r="V6" s="132"/>
      <c r="W6" s="132"/>
      <c r="X6" s="132"/>
      <c r="Y6" s="132"/>
      <c r="Z6" s="132"/>
      <c r="AA6" s="132"/>
      <c r="AB6" s="132"/>
    </row>
    <row r="7" spans="1:30" x14ac:dyDescent="0.25">
      <c r="A7" s="128" t="s">
        <v>7</v>
      </c>
      <c r="B7" s="128"/>
      <c r="C7" s="128"/>
      <c r="D7" s="128"/>
      <c r="E7" s="128"/>
      <c r="F7" s="132" t="s">
        <v>73</v>
      </c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32"/>
      <c r="U7" s="135" t="s">
        <v>8</v>
      </c>
      <c r="V7" s="135"/>
      <c r="W7" s="135"/>
      <c r="X7" s="136">
        <v>42491</v>
      </c>
      <c r="Y7" s="136"/>
      <c r="Z7" s="136"/>
      <c r="AA7" s="136"/>
      <c r="AB7" s="136"/>
    </row>
    <row r="8" spans="1:30" x14ac:dyDescent="0.25">
      <c r="A8" s="128" t="s">
        <v>9</v>
      </c>
      <c r="B8" s="128"/>
      <c r="C8" s="128"/>
      <c r="D8" s="128"/>
      <c r="E8" s="128"/>
      <c r="F8" s="132"/>
      <c r="G8" s="132"/>
      <c r="H8" s="132"/>
      <c r="I8" s="132"/>
      <c r="J8" s="132"/>
      <c r="K8" s="132"/>
      <c r="L8" s="132"/>
      <c r="M8" s="132"/>
      <c r="N8" s="132"/>
      <c r="O8" s="132"/>
      <c r="P8" s="132"/>
      <c r="Q8" s="132"/>
      <c r="R8" s="132"/>
      <c r="S8" s="132"/>
      <c r="T8" s="132"/>
      <c r="U8" s="135" t="s">
        <v>10</v>
      </c>
      <c r="V8" s="135"/>
      <c r="W8" s="135"/>
      <c r="X8" s="136"/>
      <c r="Y8" s="136"/>
      <c r="Z8" s="136"/>
      <c r="AA8" s="136"/>
      <c r="AB8" s="136"/>
    </row>
    <row r="10" spans="1:30" ht="12.95" customHeight="1" x14ac:dyDescent="0.25">
      <c r="A10" s="142" t="s">
        <v>11</v>
      </c>
      <c r="B10" s="142"/>
      <c r="C10" s="138" t="s">
        <v>12</v>
      </c>
      <c r="D10" s="138"/>
      <c r="E10" s="138"/>
      <c r="F10" s="138"/>
      <c r="G10" s="138"/>
      <c r="H10" s="138"/>
      <c r="I10" s="138"/>
      <c r="J10" s="138"/>
      <c r="K10" s="138"/>
      <c r="L10" s="3"/>
      <c r="M10" s="4"/>
      <c r="N10" s="4"/>
      <c r="O10" s="143" t="s">
        <v>13</v>
      </c>
      <c r="P10" s="143"/>
      <c r="Q10" s="130" t="s">
        <v>14</v>
      </c>
      <c r="R10" s="130"/>
      <c r="S10" s="130"/>
      <c r="T10" s="130"/>
      <c r="U10" s="130" t="s">
        <v>15</v>
      </c>
      <c r="V10" s="130"/>
      <c r="W10" s="130"/>
      <c r="X10" s="130"/>
      <c r="Y10" s="130" t="s">
        <v>16</v>
      </c>
      <c r="Z10" s="130"/>
      <c r="AA10" s="130"/>
      <c r="AB10" s="130"/>
      <c r="AC10" s="5"/>
      <c r="AD10" s="5"/>
    </row>
    <row r="11" spans="1:30" x14ac:dyDescent="0.25">
      <c r="A11" s="142"/>
      <c r="B11" s="142"/>
      <c r="C11" s="138" t="s">
        <v>17</v>
      </c>
      <c r="D11" s="138"/>
      <c r="E11" s="138"/>
      <c r="F11" s="138"/>
      <c r="G11" s="138"/>
      <c r="H11" s="138"/>
      <c r="I11" s="138"/>
      <c r="J11" s="138"/>
      <c r="K11" s="138"/>
      <c r="L11" s="3" t="s">
        <v>72</v>
      </c>
      <c r="M11" s="4"/>
      <c r="N11" s="4"/>
      <c r="O11" s="143"/>
      <c r="P11" s="143"/>
      <c r="Q11" s="135" t="s">
        <v>18</v>
      </c>
      <c r="R11" s="135"/>
      <c r="S11" s="134">
        <f>Sumário!E55</f>
        <v>1441</v>
      </c>
      <c r="T11" s="134"/>
      <c r="U11" s="139">
        <v>1</v>
      </c>
      <c r="V11" s="139"/>
      <c r="W11" s="139"/>
      <c r="X11" s="139"/>
      <c r="Y11" s="137">
        <f>S11*U11</f>
        <v>1441</v>
      </c>
      <c r="Z11" s="137"/>
      <c r="AA11" s="137"/>
      <c r="AB11" s="137"/>
    </row>
    <row r="12" spans="1:30" x14ac:dyDescent="0.25">
      <c r="A12" s="142"/>
      <c r="B12" s="142"/>
      <c r="C12" s="138" t="s">
        <v>19</v>
      </c>
      <c r="D12" s="138"/>
      <c r="E12" s="138"/>
      <c r="F12" s="138"/>
      <c r="G12" s="138"/>
      <c r="H12" s="138"/>
      <c r="I12" s="138"/>
      <c r="J12" s="138"/>
      <c r="K12" s="138"/>
      <c r="L12" s="3"/>
      <c r="M12" s="4"/>
      <c r="N12" s="4"/>
      <c r="O12" s="143"/>
      <c r="P12" s="143"/>
      <c r="Q12" s="144" t="s">
        <v>20</v>
      </c>
      <c r="R12" s="144"/>
      <c r="S12" s="134">
        <f>Sumário!E56</f>
        <v>281</v>
      </c>
      <c r="T12" s="134"/>
      <c r="U12" s="139">
        <v>0.5</v>
      </c>
      <c r="V12" s="139"/>
      <c r="W12" s="139"/>
      <c r="X12" s="139"/>
      <c r="Y12" s="134">
        <f>S12*U12</f>
        <v>140.5</v>
      </c>
      <c r="Z12" s="134"/>
      <c r="AA12" s="134"/>
      <c r="AB12" s="134"/>
    </row>
    <row r="13" spans="1:30" x14ac:dyDescent="0.25">
      <c r="A13" s="142"/>
      <c r="B13" s="142"/>
      <c r="C13" s="138" t="s">
        <v>21</v>
      </c>
      <c r="D13" s="138"/>
      <c r="E13" s="138"/>
      <c r="F13" s="138"/>
      <c r="G13" s="138"/>
      <c r="H13" s="138"/>
      <c r="I13" s="138"/>
      <c r="J13" s="138"/>
      <c r="K13" s="138"/>
      <c r="L13" s="3"/>
      <c r="M13" s="4"/>
      <c r="N13" s="4"/>
      <c r="O13" s="143"/>
      <c r="P13" s="143"/>
      <c r="Q13" s="144" t="s">
        <v>22</v>
      </c>
      <c r="R13" s="144"/>
      <c r="S13" s="134">
        <f>Sumário!E57</f>
        <v>0</v>
      </c>
      <c r="T13" s="134"/>
      <c r="U13" s="139">
        <v>1</v>
      </c>
      <c r="V13" s="139"/>
      <c r="W13" s="139"/>
      <c r="X13" s="139"/>
      <c r="Y13" s="134">
        <f>S13*U13</f>
        <v>0</v>
      </c>
      <c r="Z13" s="134"/>
      <c r="AA13" s="134"/>
      <c r="AB13" s="134"/>
    </row>
    <row r="14" spans="1:30" x14ac:dyDescent="0.25">
      <c r="A14" s="142"/>
      <c r="B14" s="142"/>
      <c r="M14" s="4"/>
      <c r="N14" s="4"/>
      <c r="O14" s="143"/>
      <c r="P14" s="143"/>
      <c r="Q14" s="144" t="s">
        <v>23</v>
      </c>
      <c r="R14" s="144"/>
      <c r="S14" s="134">
        <f>Sumário!E58</f>
        <v>0</v>
      </c>
      <c r="T14" s="134"/>
      <c r="U14" s="139">
        <v>0.15</v>
      </c>
      <c r="V14" s="139"/>
      <c r="W14" s="139"/>
      <c r="X14" s="139"/>
      <c r="Y14" s="134">
        <f>S14*U14</f>
        <v>0</v>
      </c>
      <c r="Z14" s="134"/>
      <c r="AA14" s="134"/>
      <c r="AB14" s="134"/>
    </row>
    <row r="15" spans="1:30" x14ac:dyDescent="0.25">
      <c r="A15" s="67"/>
      <c r="B15" s="67"/>
      <c r="M15" s="4"/>
      <c r="N15" s="4"/>
      <c r="O15" s="67"/>
      <c r="P15" s="67"/>
      <c r="Q15" s="144" t="s">
        <v>71</v>
      </c>
      <c r="R15" s="144"/>
      <c r="S15" s="134">
        <f>Sumário!E59</f>
        <v>0</v>
      </c>
      <c r="T15" s="134"/>
      <c r="U15" s="139">
        <v>0.2</v>
      </c>
      <c r="V15" s="139"/>
      <c r="W15" s="139"/>
      <c r="X15" s="139"/>
      <c r="Y15" s="134">
        <f>S15*U15</f>
        <v>0</v>
      </c>
      <c r="Z15" s="134"/>
      <c r="AA15" s="134"/>
      <c r="AB15" s="134"/>
    </row>
    <row r="16" spans="1:30" ht="12" customHeight="1" x14ac:dyDescent="0.25"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7"/>
      <c r="S16" s="6"/>
    </row>
    <row r="17" spans="1:28" ht="12" customHeight="1" x14ac:dyDescent="0.3">
      <c r="B17" s="8"/>
      <c r="C17" s="8"/>
      <c r="F17" s="8"/>
      <c r="G17" s="8"/>
      <c r="H17" s="8"/>
      <c r="I17" s="8"/>
      <c r="J17" s="6"/>
      <c r="K17" s="140" t="s">
        <v>24</v>
      </c>
      <c r="L17" s="140"/>
      <c r="M17" s="140"/>
      <c r="N17" s="140"/>
      <c r="O17" s="140"/>
      <c r="P17" s="140"/>
      <c r="Q17" s="140"/>
      <c r="R17" s="140"/>
      <c r="S17" s="140"/>
    </row>
    <row r="18" spans="1:28" ht="12" customHeight="1" x14ac:dyDescent="0.25">
      <c r="A18" s="141" t="s">
        <v>77</v>
      </c>
      <c r="B18" s="141"/>
      <c r="C18" s="141"/>
      <c r="D18" s="141"/>
      <c r="E18" s="141"/>
      <c r="F18" s="141"/>
      <c r="G18" s="141"/>
      <c r="H18" s="141"/>
      <c r="I18" s="141"/>
      <c r="J18" s="141"/>
      <c r="K18" s="141"/>
      <c r="L18" s="141"/>
      <c r="M18" s="141"/>
      <c r="N18" s="141"/>
      <c r="O18" s="141"/>
      <c r="P18" s="141"/>
      <c r="Q18" s="141"/>
      <c r="R18" s="141"/>
      <c r="S18" s="141"/>
      <c r="T18" s="141"/>
      <c r="U18" s="141"/>
      <c r="V18" s="141"/>
      <c r="W18" s="141"/>
      <c r="X18" s="141"/>
      <c r="Y18" s="141"/>
      <c r="Z18" s="141"/>
      <c r="AA18" s="141"/>
      <c r="AB18" s="141"/>
    </row>
    <row r="19" spans="1:28" ht="12" customHeight="1" x14ac:dyDescent="0.25">
      <c r="A19" s="141"/>
      <c r="B19" s="141"/>
      <c r="C19" s="141"/>
      <c r="D19" s="141"/>
      <c r="E19" s="141"/>
      <c r="F19" s="141"/>
      <c r="G19" s="141"/>
      <c r="H19" s="141"/>
      <c r="I19" s="141"/>
      <c r="J19" s="141"/>
      <c r="K19" s="141"/>
      <c r="L19" s="141"/>
      <c r="M19" s="141"/>
      <c r="N19" s="141"/>
      <c r="O19" s="141"/>
      <c r="P19" s="141"/>
      <c r="Q19" s="141"/>
      <c r="R19" s="141"/>
      <c r="S19" s="141"/>
      <c r="T19" s="141"/>
      <c r="U19" s="141"/>
      <c r="V19" s="141"/>
      <c r="W19" s="141"/>
      <c r="X19" s="141"/>
      <c r="Y19" s="141"/>
      <c r="Z19" s="141"/>
      <c r="AA19" s="141"/>
      <c r="AB19" s="141"/>
    </row>
    <row r="20" spans="1:28" ht="12" customHeight="1" x14ac:dyDescent="0.25">
      <c r="A20" s="141"/>
      <c r="B20" s="141"/>
      <c r="C20" s="141"/>
      <c r="D20" s="141"/>
      <c r="E20" s="141"/>
      <c r="F20" s="141"/>
      <c r="G20" s="141"/>
      <c r="H20" s="141"/>
      <c r="I20" s="141"/>
      <c r="J20" s="141"/>
      <c r="K20" s="141"/>
      <c r="L20" s="141"/>
      <c r="M20" s="141"/>
      <c r="N20" s="141"/>
      <c r="O20" s="141"/>
      <c r="P20" s="141"/>
      <c r="Q20" s="141"/>
      <c r="R20" s="141"/>
      <c r="S20" s="141"/>
      <c r="T20" s="141"/>
      <c r="U20" s="141"/>
      <c r="V20" s="141"/>
      <c r="W20" s="141"/>
      <c r="X20" s="141"/>
      <c r="Y20" s="141"/>
      <c r="Z20" s="141"/>
      <c r="AA20" s="141"/>
      <c r="AB20" s="141"/>
    </row>
    <row r="21" spans="1:28" ht="12" customHeight="1" x14ac:dyDescent="0.25">
      <c r="A21" s="141"/>
      <c r="B21" s="141"/>
      <c r="C21" s="141"/>
      <c r="D21" s="141"/>
      <c r="E21" s="141"/>
      <c r="F21" s="141"/>
      <c r="G21" s="141"/>
      <c r="H21" s="141"/>
      <c r="I21" s="141"/>
      <c r="J21" s="141"/>
      <c r="K21" s="141"/>
      <c r="L21" s="141"/>
      <c r="M21" s="141"/>
      <c r="N21" s="141"/>
      <c r="O21" s="141"/>
      <c r="P21" s="141"/>
      <c r="Q21" s="141"/>
      <c r="R21" s="141"/>
      <c r="S21" s="141"/>
      <c r="T21" s="141"/>
      <c r="U21" s="141"/>
      <c r="V21" s="141"/>
      <c r="W21" s="141"/>
      <c r="X21" s="141"/>
      <c r="Y21" s="141"/>
      <c r="Z21" s="141"/>
      <c r="AA21" s="141"/>
      <c r="AB21" s="141"/>
    </row>
    <row r="22" spans="1:28" ht="12" customHeight="1" x14ac:dyDescent="0.25">
      <c r="A22" s="141"/>
      <c r="B22" s="141"/>
      <c r="C22" s="141"/>
      <c r="D22" s="141"/>
      <c r="E22" s="141"/>
      <c r="F22" s="141"/>
      <c r="G22" s="141"/>
      <c r="H22" s="141"/>
      <c r="I22" s="141"/>
      <c r="J22" s="141"/>
      <c r="K22" s="141"/>
      <c r="L22" s="141"/>
      <c r="M22" s="141"/>
      <c r="N22" s="141"/>
      <c r="O22" s="141"/>
      <c r="P22" s="141"/>
      <c r="Q22" s="141"/>
      <c r="R22" s="141"/>
      <c r="S22" s="141"/>
      <c r="T22" s="141"/>
      <c r="U22" s="141"/>
      <c r="V22" s="141"/>
      <c r="W22" s="141"/>
      <c r="X22" s="141"/>
      <c r="Y22" s="141"/>
      <c r="Z22" s="141"/>
      <c r="AA22" s="141"/>
      <c r="AB22" s="141"/>
    </row>
    <row r="23" spans="1:28" ht="12" customHeight="1" x14ac:dyDescent="0.25">
      <c r="A23" s="141"/>
      <c r="B23" s="141"/>
      <c r="C23" s="141"/>
      <c r="D23" s="141"/>
      <c r="E23" s="141"/>
      <c r="F23" s="141"/>
      <c r="G23" s="141"/>
      <c r="H23" s="141"/>
      <c r="I23" s="141"/>
      <c r="J23" s="141"/>
      <c r="K23" s="141"/>
      <c r="L23" s="141"/>
      <c r="M23" s="141"/>
      <c r="N23" s="141"/>
      <c r="O23" s="141"/>
      <c r="P23" s="141"/>
      <c r="Q23" s="141"/>
      <c r="R23" s="141"/>
      <c r="S23" s="141"/>
      <c r="T23" s="141"/>
      <c r="U23" s="141"/>
      <c r="V23" s="141"/>
      <c r="W23" s="141"/>
      <c r="X23" s="141"/>
      <c r="Y23" s="141"/>
      <c r="Z23" s="141"/>
      <c r="AA23" s="141"/>
      <c r="AB23" s="141"/>
    </row>
    <row r="24" spans="1:28" ht="12" customHeight="1" x14ac:dyDescent="0.25">
      <c r="A24" s="141"/>
      <c r="B24" s="141"/>
      <c r="C24" s="141"/>
      <c r="D24" s="141"/>
      <c r="E24" s="141"/>
      <c r="F24" s="141"/>
      <c r="G24" s="141"/>
      <c r="H24" s="141"/>
      <c r="I24" s="141"/>
      <c r="J24" s="141"/>
      <c r="K24" s="141"/>
      <c r="L24" s="141"/>
      <c r="M24" s="141"/>
      <c r="N24" s="141"/>
      <c r="O24" s="141"/>
      <c r="P24" s="141"/>
      <c r="Q24" s="141"/>
      <c r="R24" s="141"/>
      <c r="S24" s="141"/>
      <c r="T24" s="141"/>
      <c r="U24" s="141"/>
      <c r="V24" s="141"/>
      <c r="W24" s="141"/>
      <c r="X24" s="141"/>
      <c r="Y24" s="141"/>
      <c r="Z24" s="141"/>
      <c r="AA24" s="141"/>
      <c r="AB24" s="141"/>
    </row>
    <row r="25" spans="1:28" ht="12" customHeight="1" x14ac:dyDescent="0.25">
      <c r="A25" s="141"/>
      <c r="B25" s="141"/>
      <c r="C25" s="141"/>
      <c r="D25" s="141"/>
      <c r="E25" s="141"/>
      <c r="F25" s="141"/>
      <c r="G25" s="141"/>
      <c r="H25" s="141"/>
      <c r="I25" s="141"/>
      <c r="J25" s="141"/>
      <c r="K25" s="141"/>
      <c r="L25" s="141"/>
      <c r="M25" s="141"/>
      <c r="N25" s="141"/>
      <c r="O25" s="141"/>
      <c r="P25" s="141"/>
      <c r="Q25" s="141"/>
      <c r="R25" s="141"/>
      <c r="S25" s="141"/>
      <c r="T25" s="141"/>
      <c r="U25" s="141"/>
      <c r="V25" s="141"/>
      <c r="W25" s="141"/>
      <c r="X25" s="141"/>
      <c r="Y25" s="141"/>
      <c r="Z25" s="141"/>
      <c r="AA25" s="141"/>
      <c r="AB25" s="141"/>
    </row>
    <row r="26" spans="1:28" ht="12" customHeight="1" x14ac:dyDescent="0.25">
      <c r="A26" s="141"/>
      <c r="B26" s="141"/>
      <c r="C26" s="141"/>
      <c r="D26" s="141"/>
      <c r="E26" s="141"/>
      <c r="F26" s="141"/>
      <c r="G26" s="141"/>
      <c r="H26" s="141"/>
      <c r="I26" s="141"/>
      <c r="J26" s="141"/>
      <c r="K26" s="141"/>
      <c r="L26" s="141"/>
      <c r="M26" s="141"/>
      <c r="N26" s="141"/>
      <c r="O26" s="141"/>
      <c r="P26" s="141"/>
      <c r="Q26" s="141"/>
      <c r="R26" s="141"/>
      <c r="S26" s="141"/>
      <c r="T26" s="141"/>
      <c r="U26" s="141"/>
      <c r="V26" s="141"/>
      <c r="W26" s="141"/>
      <c r="X26" s="141"/>
      <c r="Y26" s="141"/>
      <c r="Z26" s="141"/>
      <c r="AA26" s="141"/>
      <c r="AB26" s="141"/>
    </row>
    <row r="27" spans="1:28" ht="12" customHeight="1" x14ac:dyDescent="0.25">
      <c r="A27" s="141"/>
      <c r="B27" s="141"/>
      <c r="C27" s="141"/>
      <c r="D27" s="141"/>
      <c r="E27" s="141"/>
      <c r="F27" s="141"/>
      <c r="G27" s="141"/>
      <c r="H27" s="141"/>
      <c r="I27" s="141"/>
      <c r="J27" s="141"/>
      <c r="K27" s="141"/>
      <c r="L27" s="141"/>
      <c r="M27" s="141"/>
      <c r="N27" s="141"/>
      <c r="O27" s="141"/>
      <c r="P27" s="141"/>
      <c r="Q27" s="141"/>
      <c r="R27" s="141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</row>
    <row r="28" spans="1:28" ht="12" customHeight="1" x14ac:dyDescent="0.25">
      <c r="A28" s="141"/>
      <c r="B28" s="141"/>
      <c r="C28" s="141"/>
      <c r="D28" s="141"/>
      <c r="E28" s="141"/>
      <c r="F28" s="141"/>
      <c r="G28" s="141"/>
      <c r="H28" s="141"/>
      <c r="I28" s="141"/>
      <c r="J28" s="141"/>
      <c r="K28" s="141"/>
      <c r="L28" s="141"/>
      <c r="M28" s="141"/>
      <c r="N28" s="141"/>
      <c r="O28" s="141"/>
      <c r="P28" s="141"/>
      <c r="Q28" s="141"/>
      <c r="R28" s="141"/>
      <c r="S28" s="141"/>
      <c r="T28" s="141"/>
      <c r="U28" s="141"/>
      <c r="V28" s="141"/>
      <c r="W28" s="141"/>
      <c r="X28" s="141"/>
      <c r="Y28" s="141"/>
      <c r="Z28" s="141"/>
      <c r="AA28" s="141"/>
      <c r="AB28" s="141"/>
    </row>
    <row r="29" spans="1:28" ht="12" customHeight="1" x14ac:dyDescent="0.25">
      <c r="A29" s="141"/>
      <c r="B29" s="141"/>
      <c r="C29" s="141"/>
      <c r="D29" s="141"/>
      <c r="E29" s="141"/>
      <c r="F29" s="141"/>
      <c r="G29" s="141"/>
      <c r="H29" s="141"/>
      <c r="I29" s="141"/>
      <c r="J29" s="141"/>
      <c r="K29" s="141"/>
      <c r="L29" s="141"/>
      <c r="M29" s="141"/>
      <c r="N29" s="141"/>
      <c r="O29" s="141"/>
      <c r="P29" s="141"/>
      <c r="Q29" s="141"/>
      <c r="R29" s="141"/>
      <c r="S29" s="141"/>
      <c r="T29" s="141"/>
      <c r="U29" s="141"/>
      <c r="V29" s="141"/>
      <c r="W29" s="141"/>
      <c r="X29" s="141"/>
      <c r="Y29" s="141"/>
      <c r="Z29" s="141"/>
      <c r="AA29" s="141"/>
      <c r="AB29" s="141"/>
    </row>
    <row r="30" spans="1:28" ht="12" customHeight="1" x14ac:dyDescent="0.25">
      <c r="A30" s="141"/>
      <c r="B30" s="141"/>
      <c r="C30" s="141"/>
      <c r="D30" s="141"/>
      <c r="E30" s="141"/>
      <c r="F30" s="141"/>
      <c r="G30" s="141"/>
      <c r="H30" s="141"/>
      <c r="I30" s="141"/>
      <c r="J30" s="141"/>
      <c r="K30" s="141"/>
      <c r="L30" s="141"/>
      <c r="M30" s="141"/>
      <c r="N30" s="141"/>
      <c r="O30" s="141"/>
      <c r="P30" s="141"/>
      <c r="Q30" s="141"/>
      <c r="R30" s="141"/>
      <c r="S30" s="141"/>
      <c r="T30" s="141"/>
      <c r="U30" s="141"/>
      <c r="V30" s="141"/>
      <c r="W30" s="141"/>
      <c r="X30" s="141"/>
      <c r="Y30" s="141"/>
      <c r="Z30" s="141"/>
      <c r="AA30" s="141"/>
      <c r="AB30" s="141"/>
    </row>
    <row r="31" spans="1:28" ht="12" customHeight="1" x14ac:dyDescent="0.25">
      <c r="A31" s="141"/>
      <c r="B31" s="141"/>
      <c r="C31" s="141"/>
      <c r="D31" s="141"/>
      <c r="E31" s="141"/>
      <c r="F31" s="141"/>
      <c r="G31" s="141"/>
      <c r="H31" s="141"/>
      <c r="I31" s="141"/>
      <c r="J31" s="141"/>
      <c r="K31" s="141"/>
      <c r="L31" s="141"/>
      <c r="M31" s="141"/>
      <c r="N31" s="141"/>
      <c r="O31" s="141"/>
      <c r="P31" s="141"/>
      <c r="Q31" s="141"/>
      <c r="R31" s="141"/>
      <c r="S31" s="141"/>
      <c r="T31" s="141"/>
      <c r="U31" s="141"/>
      <c r="V31" s="141"/>
      <c r="W31" s="141"/>
      <c r="X31" s="141"/>
      <c r="Y31" s="141"/>
      <c r="Z31" s="141"/>
      <c r="AA31" s="141"/>
      <c r="AB31" s="141"/>
    </row>
    <row r="32" spans="1:28" ht="12" customHeight="1" x14ac:dyDescent="0.25">
      <c r="A32" s="141"/>
      <c r="B32" s="141"/>
      <c r="C32" s="141"/>
      <c r="D32" s="141"/>
      <c r="E32" s="141"/>
      <c r="F32" s="141"/>
      <c r="G32" s="141"/>
      <c r="H32" s="141"/>
      <c r="I32" s="141"/>
      <c r="J32" s="141"/>
      <c r="K32" s="141"/>
      <c r="L32" s="141"/>
      <c r="M32" s="141"/>
      <c r="N32" s="141"/>
      <c r="O32" s="141"/>
      <c r="P32" s="141"/>
      <c r="Q32" s="141"/>
      <c r="R32" s="141"/>
      <c r="S32" s="141"/>
      <c r="T32" s="141"/>
      <c r="U32" s="141"/>
      <c r="V32" s="141"/>
      <c r="W32" s="141"/>
      <c r="X32" s="141"/>
      <c r="Y32" s="141"/>
      <c r="Z32" s="141"/>
      <c r="AA32" s="141"/>
      <c r="AB32" s="141"/>
    </row>
    <row r="33" spans="1:28" ht="12" customHeight="1" x14ac:dyDescent="0.25">
      <c r="A33" s="141"/>
      <c r="B33" s="141"/>
      <c r="C33" s="141"/>
      <c r="D33" s="141"/>
      <c r="E33" s="141"/>
      <c r="F33" s="141"/>
      <c r="G33" s="141"/>
      <c r="H33" s="141"/>
      <c r="I33" s="141"/>
      <c r="J33" s="141"/>
      <c r="K33" s="141"/>
      <c r="L33" s="141"/>
      <c r="M33" s="141"/>
      <c r="N33" s="141"/>
      <c r="O33" s="141"/>
      <c r="P33" s="141"/>
      <c r="Q33" s="141"/>
      <c r="R33" s="141"/>
      <c r="S33" s="141"/>
      <c r="T33" s="141"/>
      <c r="U33" s="141"/>
      <c r="V33" s="141"/>
      <c r="W33" s="141"/>
      <c r="X33" s="141"/>
      <c r="Y33" s="141"/>
      <c r="Z33" s="141"/>
      <c r="AA33" s="141"/>
      <c r="AB33" s="141"/>
    </row>
    <row r="34" spans="1:28" ht="12" customHeight="1" x14ac:dyDescent="0.25">
      <c r="A34" s="141"/>
      <c r="B34" s="141"/>
      <c r="C34" s="141"/>
      <c r="D34" s="141"/>
      <c r="E34" s="141"/>
      <c r="F34" s="141"/>
      <c r="G34" s="141"/>
      <c r="H34" s="141"/>
      <c r="I34" s="141"/>
      <c r="J34" s="141"/>
      <c r="K34" s="141"/>
      <c r="L34" s="141"/>
      <c r="M34" s="141"/>
      <c r="N34" s="141"/>
      <c r="O34" s="141"/>
      <c r="P34" s="141"/>
      <c r="Q34" s="141"/>
      <c r="R34" s="141"/>
      <c r="S34" s="141"/>
      <c r="T34" s="141"/>
      <c r="U34" s="141"/>
      <c r="V34" s="141"/>
      <c r="W34" s="141"/>
      <c r="X34" s="141"/>
      <c r="Y34" s="141"/>
      <c r="Z34" s="141"/>
      <c r="AA34" s="141"/>
      <c r="AB34" s="141"/>
    </row>
    <row r="35" spans="1:28" ht="12" customHeight="1" x14ac:dyDescent="0.25">
      <c r="A35" s="141"/>
      <c r="B35" s="141"/>
      <c r="C35" s="141"/>
      <c r="D35" s="141"/>
      <c r="E35" s="141"/>
      <c r="F35" s="141"/>
      <c r="G35" s="141"/>
      <c r="H35" s="141"/>
      <c r="I35" s="141"/>
      <c r="J35" s="141"/>
      <c r="K35" s="141"/>
      <c r="L35" s="141"/>
      <c r="M35" s="141"/>
      <c r="N35" s="141"/>
      <c r="O35" s="141"/>
      <c r="P35" s="141"/>
      <c r="Q35" s="141"/>
      <c r="R35" s="141"/>
      <c r="S35" s="141"/>
      <c r="T35" s="141"/>
      <c r="U35" s="141"/>
      <c r="V35" s="141"/>
      <c r="W35" s="141"/>
      <c r="X35" s="141"/>
      <c r="Y35" s="141"/>
      <c r="Z35" s="141"/>
      <c r="AA35" s="141"/>
      <c r="AB35" s="141"/>
    </row>
    <row r="36" spans="1:28" ht="12" customHeight="1" x14ac:dyDescent="0.25">
      <c r="A36" s="141"/>
      <c r="B36" s="141"/>
      <c r="C36" s="141"/>
      <c r="D36" s="141"/>
      <c r="E36" s="141"/>
      <c r="F36" s="141"/>
      <c r="G36" s="141"/>
      <c r="H36" s="141"/>
      <c r="I36" s="141"/>
      <c r="J36" s="141"/>
      <c r="K36" s="141"/>
      <c r="L36" s="141"/>
      <c r="M36" s="141"/>
      <c r="N36" s="141"/>
      <c r="O36" s="141"/>
      <c r="P36" s="141"/>
      <c r="Q36" s="141"/>
      <c r="R36" s="141"/>
      <c r="S36" s="141"/>
      <c r="T36" s="141"/>
      <c r="U36" s="141"/>
      <c r="V36" s="141"/>
      <c r="W36" s="141"/>
      <c r="X36" s="141"/>
      <c r="Y36" s="141"/>
      <c r="Z36" s="141"/>
      <c r="AA36" s="141"/>
      <c r="AB36" s="141"/>
    </row>
    <row r="37" spans="1:28" ht="12" customHeight="1" x14ac:dyDescent="0.25">
      <c r="A37" s="141"/>
      <c r="B37" s="141"/>
      <c r="C37" s="141"/>
      <c r="D37" s="141"/>
      <c r="E37" s="141"/>
      <c r="F37" s="141"/>
      <c r="G37" s="141"/>
      <c r="H37" s="141"/>
      <c r="I37" s="141"/>
      <c r="J37" s="141"/>
      <c r="K37" s="141"/>
      <c r="L37" s="141"/>
      <c r="M37" s="141"/>
      <c r="N37" s="141"/>
      <c r="O37" s="141"/>
      <c r="P37" s="141"/>
      <c r="Q37" s="141"/>
      <c r="R37" s="141"/>
      <c r="S37" s="141"/>
      <c r="T37" s="141"/>
      <c r="U37" s="141"/>
      <c r="V37" s="141"/>
      <c r="W37" s="141"/>
      <c r="X37" s="141"/>
      <c r="Y37" s="141"/>
      <c r="Z37" s="141"/>
      <c r="AA37" s="141"/>
      <c r="AB37" s="141"/>
    </row>
    <row r="38" spans="1:28" ht="12" customHeight="1" x14ac:dyDescent="0.25">
      <c r="A38" s="141"/>
      <c r="B38" s="141"/>
      <c r="C38" s="141"/>
      <c r="D38" s="141"/>
      <c r="E38" s="141"/>
      <c r="F38" s="141"/>
      <c r="G38" s="141"/>
      <c r="H38" s="141"/>
      <c r="I38" s="141"/>
      <c r="J38" s="141"/>
      <c r="K38" s="141"/>
      <c r="L38" s="141"/>
      <c r="M38" s="141"/>
      <c r="N38" s="141"/>
      <c r="O38" s="141"/>
      <c r="P38" s="141"/>
      <c r="Q38" s="141"/>
      <c r="R38" s="141"/>
      <c r="S38" s="141"/>
      <c r="T38" s="141"/>
      <c r="U38" s="141"/>
      <c r="V38" s="141"/>
      <c r="W38" s="141"/>
      <c r="X38" s="141"/>
      <c r="Y38" s="141"/>
      <c r="Z38" s="141"/>
      <c r="AA38" s="141"/>
      <c r="AB38" s="141"/>
    </row>
    <row r="39" spans="1:28" ht="12" customHeight="1" x14ac:dyDescent="0.25">
      <c r="A39" s="141"/>
      <c r="B39" s="141"/>
      <c r="C39" s="141"/>
      <c r="D39" s="141"/>
      <c r="E39" s="141"/>
      <c r="F39" s="141"/>
      <c r="G39" s="141"/>
      <c r="H39" s="141"/>
      <c r="I39" s="141"/>
      <c r="J39" s="141"/>
      <c r="K39" s="141"/>
      <c r="L39" s="141"/>
      <c r="M39" s="141"/>
      <c r="N39" s="141"/>
      <c r="O39" s="141"/>
      <c r="P39" s="141"/>
      <c r="Q39" s="141"/>
      <c r="R39" s="141"/>
      <c r="S39" s="141"/>
      <c r="T39" s="141"/>
      <c r="U39" s="141"/>
      <c r="V39" s="141"/>
      <c r="W39" s="141"/>
      <c r="X39" s="141"/>
      <c r="Y39" s="141"/>
      <c r="Z39" s="141"/>
      <c r="AA39" s="141"/>
      <c r="AB39" s="141"/>
    </row>
    <row r="40" spans="1:28" ht="12" customHeight="1" x14ac:dyDescent="0.25">
      <c r="A40" s="6"/>
      <c r="B40" s="6"/>
      <c r="C40" s="6"/>
      <c r="D40" s="6"/>
      <c r="E40" s="6"/>
      <c r="F40" s="6"/>
      <c r="G40" s="6"/>
      <c r="H40" s="6"/>
      <c r="I40" s="6"/>
      <c r="J40" s="6"/>
    </row>
    <row r="41" spans="1:28" ht="12" customHeight="1" x14ac:dyDescent="0.25">
      <c r="A41" s="6"/>
      <c r="B41" s="6"/>
      <c r="C41" s="6"/>
      <c r="D41" s="6"/>
      <c r="E41" s="6"/>
      <c r="F41" s="6"/>
      <c r="G41" s="6"/>
      <c r="H41" s="6"/>
      <c r="I41" s="6"/>
      <c r="J41" s="6"/>
      <c r="K41" s="140" t="s">
        <v>25</v>
      </c>
      <c r="L41" s="140"/>
      <c r="M41" s="140"/>
      <c r="N41" s="140"/>
      <c r="O41" s="140"/>
      <c r="P41" s="140"/>
      <c r="Q41" s="140"/>
      <c r="R41" s="140"/>
      <c r="S41" s="140"/>
    </row>
    <row r="42" spans="1:28" ht="12" customHeight="1" x14ac:dyDescent="0.25">
      <c r="A42" s="141" t="s">
        <v>86</v>
      </c>
      <c r="B42" s="141"/>
      <c r="C42" s="141"/>
      <c r="D42" s="141"/>
      <c r="E42" s="141"/>
      <c r="F42" s="141"/>
      <c r="G42" s="141"/>
      <c r="H42" s="141"/>
      <c r="I42" s="141"/>
      <c r="J42" s="141"/>
      <c r="K42" s="141"/>
      <c r="L42" s="141"/>
      <c r="M42" s="141"/>
      <c r="N42" s="141"/>
      <c r="O42" s="141"/>
      <c r="P42" s="141"/>
      <c r="Q42" s="141"/>
      <c r="R42" s="141"/>
      <c r="S42" s="141"/>
      <c r="T42" s="141"/>
      <c r="U42" s="141"/>
      <c r="V42" s="141"/>
      <c r="W42" s="141"/>
      <c r="X42" s="141"/>
      <c r="Y42" s="141"/>
      <c r="Z42" s="141"/>
      <c r="AA42" s="141"/>
      <c r="AB42" s="141"/>
    </row>
    <row r="43" spans="1:28" ht="12" customHeight="1" x14ac:dyDescent="0.25">
      <c r="A43" s="141"/>
      <c r="B43" s="141"/>
      <c r="C43" s="141"/>
      <c r="D43" s="141"/>
      <c r="E43" s="141"/>
      <c r="F43" s="141"/>
      <c r="G43" s="141"/>
      <c r="H43" s="141"/>
      <c r="I43" s="141"/>
      <c r="J43" s="141"/>
      <c r="K43" s="141"/>
      <c r="L43" s="141"/>
      <c r="M43" s="141"/>
      <c r="N43" s="141"/>
      <c r="O43" s="141"/>
      <c r="P43" s="141"/>
      <c r="Q43" s="141"/>
      <c r="R43" s="141"/>
      <c r="S43" s="141"/>
      <c r="T43" s="141"/>
      <c r="U43" s="141"/>
      <c r="V43" s="141"/>
      <c r="W43" s="141"/>
      <c r="X43" s="141"/>
      <c r="Y43" s="141"/>
      <c r="Z43" s="141"/>
      <c r="AA43" s="141"/>
      <c r="AB43" s="141"/>
    </row>
    <row r="44" spans="1:28" ht="12" customHeight="1" x14ac:dyDescent="0.25">
      <c r="A44" s="141"/>
      <c r="B44" s="141"/>
      <c r="C44" s="141"/>
      <c r="D44" s="141"/>
      <c r="E44" s="141"/>
      <c r="F44" s="141"/>
      <c r="G44" s="141"/>
      <c r="H44" s="141"/>
      <c r="I44" s="141"/>
      <c r="J44" s="141"/>
      <c r="K44" s="141"/>
      <c r="L44" s="141"/>
      <c r="M44" s="141"/>
      <c r="N44" s="141"/>
      <c r="O44" s="141"/>
      <c r="P44" s="141"/>
      <c r="Q44" s="141"/>
      <c r="R44" s="141"/>
      <c r="S44" s="141"/>
      <c r="T44" s="141"/>
      <c r="U44" s="141"/>
      <c r="V44" s="141"/>
      <c r="W44" s="141"/>
      <c r="X44" s="141"/>
      <c r="Y44" s="141"/>
      <c r="Z44" s="141"/>
      <c r="AA44" s="141"/>
      <c r="AB44" s="141"/>
    </row>
    <row r="45" spans="1:28" ht="12" customHeight="1" x14ac:dyDescent="0.25">
      <c r="A45" s="141"/>
      <c r="B45" s="141"/>
      <c r="C45" s="141"/>
      <c r="D45" s="141"/>
      <c r="E45" s="141"/>
      <c r="F45" s="141"/>
      <c r="G45" s="141"/>
      <c r="H45" s="141"/>
      <c r="I45" s="141"/>
      <c r="J45" s="141"/>
      <c r="K45" s="141"/>
      <c r="L45" s="141"/>
      <c r="M45" s="141"/>
      <c r="N45" s="141"/>
      <c r="O45" s="141"/>
      <c r="P45" s="141"/>
      <c r="Q45" s="141"/>
      <c r="R45" s="141"/>
      <c r="S45" s="141"/>
      <c r="T45" s="141"/>
      <c r="U45" s="141"/>
      <c r="V45" s="141"/>
      <c r="W45" s="141"/>
      <c r="X45" s="141"/>
      <c r="Y45" s="141"/>
      <c r="Z45" s="141"/>
      <c r="AA45" s="141"/>
      <c r="AB45" s="141"/>
    </row>
    <row r="46" spans="1:28" ht="12" customHeight="1" x14ac:dyDescent="0.25">
      <c r="A46" s="141"/>
      <c r="B46" s="141"/>
      <c r="C46" s="141"/>
      <c r="D46" s="141"/>
      <c r="E46" s="141"/>
      <c r="F46" s="141"/>
      <c r="G46" s="141"/>
      <c r="H46" s="141"/>
      <c r="I46" s="141"/>
      <c r="J46" s="141"/>
      <c r="K46" s="141"/>
      <c r="L46" s="141"/>
      <c r="M46" s="141"/>
      <c r="N46" s="141"/>
      <c r="O46" s="141"/>
      <c r="P46" s="141"/>
      <c r="Q46" s="141"/>
      <c r="R46" s="141"/>
      <c r="S46" s="141"/>
      <c r="T46" s="141"/>
      <c r="U46" s="141"/>
      <c r="V46" s="141"/>
      <c r="W46" s="141"/>
      <c r="X46" s="141"/>
      <c r="Y46" s="141"/>
      <c r="Z46" s="141"/>
      <c r="AA46" s="141"/>
      <c r="AB46" s="141"/>
    </row>
    <row r="47" spans="1:28" ht="12" customHeight="1" x14ac:dyDescent="0.25">
      <c r="A47" s="141"/>
      <c r="B47" s="141"/>
      <c r="C47" s="141"/>
      <c r="D47" s="141"/>
      <c r="E47" s="141"/>
      <c r="F47" s="141"/>
      <c r="G47" s="141"/>
      <c r="H47" s="141"/>
      <c r="I47" s="141"/>
      <c r="J47" s="141"/>
      <c r="K47" s="141"/>
      <c r="L47" s="141"/>
      <c r="M47" s="141"/>
      <c r="N47" s="141"/>
      <c r="O47" s="141"/>
      <c r="P47" s="141"/>
      <c r="Q47" s="141"/>
      <c r="R47" s="141"/>
      <c r="S47" s="141"/>
      <c r="T47" s="141"/>
      <c r="U47" s="141"/>
      <c r="V47" s="141"/>
      <c r="W47" s="141"/>
      <c r="X47" s="141"/>
      <c r="Y47" s="141"/>
      <c r="Z47" s="141"/>
      <c r="AA47" s="141"/>
      <c r="AB47" s="141"/>
    </row>
    <row r="48" spans="1:28" ht="12" customHeight="1" x14ac:dyDescent="0.25">
      <c r="A48" s="141"/>
      <c r="B48" s="141"/>
      <c r="C48" s="141"/>
      <c r="D48" s="141"/>
      <c r="E48" s="141"/>
      <c r="F48" s="141"/>
      <c r="G48" s="141"/>
      <c r="H48" s="141"/>
      <c r="I48" s="141"/>
      <c r="J48" s="141"/>
      <c r="K48" s="141"/>
      <c r="L48" s="141"/>
      <c r="M48" s="141"/>
      <c r="N48" s="141"/>
      <c r="O48" s="141"/>
      <c r="P48" s="141"/>
      <c r="Q48" s="141"/>
      <c r="R48" s="141"/>
      <c r="S48" s="141"/>
      <c r="T48" s="141"/>
      <c r="U48" s="141"/>
      <c r="V48" s="141"/>
      <c r="W48" s="141"/>
      <c r="X48" s="141"/>
      <c r="Y48" s="141"/>
      <c r="Z48" s="141"/>
      <c r="AA48" s="141"/>
      <c r="AB48" s="141"/>
    </row>
    <row r="49" spans="1:28" ht="12" customHeight="1" x14ac:dyDescent="0.25">
      <c r="A49" s="141"/>
      <c r="B49" s="141"/>
      <c r="C49" s="141"/>
      <c r="D49" s="141"/>
      <c r="E49" s="141"/>
      <c r="F49" s="141"/>
      <c r="G49" s="141"/>
      <c r="H49" s="141"/>
      <c r="I49" s="141"/>
      <c r="J49" s="141"/>
      <c r="K49" s="141"/>
      <c r="L49" s="141"/>
      <c r="M49" s="141"/>
      <c r="N49" s="141"/>
      <c r="O49" s="141"/>
      <c r="P49" s="141"/>
      <c r="Q49" s="141"/>
      <c r="R49" s="141"/>
      <c r="S49" s="141"/>
      <c r="T49" s="141"/>
      <c r="U49" s="141"/>
      <c r="V49" s="141"/>
      <c r="W49" s="141"/>
      <c r="X49" s="141"/>
      <c r="Y49" s="141"/>
      <c r="Z49" s="141"/>
      <c r="AA49" s="141"/>
      <c r="AB49" s="141"/>
    </row>
    <row r="50" spans="1:28" ht="12" customHeight="1" x14ac:dyDescent="0.25">
      <c r="A50" s="141"/>
      <c r="B50" s="141"/>
      <c r="C50" s="141"/>
      <c r="D50" s="141"/>
      <c r="E50" s="141"/>
      <c r="F50" s="141"/>
      <c r="G50" s="141"/>
      <c r="H50" s="141"/>
      <c r="I50" s="141"/>
      <c r="J50" s="141"/>
      <c r="K50" s="141"/>
      <c r="L50" s="141"/>
      <c r="M50" s="141"/>
      <c r="N50" s="141"/>
      <c r="O50" s="141"/>
      <c r="P50" s="141"/>
      <c r="Q50" s="141"/>
      <c r="R50" s="141"/>
      <c r="S50" s="141"/>
      <c r="T50" s="141"/>
      <c r="U50" s="141"/>
      <c r="V50" s="141"/>
      <c r="W50" s="141"/>
      <c r="X50" s="141"/>
      <c r="Y50" s="141"/>
      <c r="Z50" s="141"/>
      <c r="AA50" s="141"/>
      <c r="AB50" s="141"/>
    </row>
    <row r="51" spans="1:28" ht="12" customHeight="1" x14ac:dyDescent="0.25">
      <c r="A51" s="141"/>
      <c r="B51" s="141"/>
      <c r="C51" s="141"/>
      <c r="D51" s="141"/>
      <c r="E51" s="141"/>
      <c r="F51" s="141"/>
      <c r="G51" s="141"/>
      <c r="H51" s="141"/>
      <c r="I51" s="141"/>
      <c r="J51" s="141"/>
      <c r="K51" s="141"/>
      <c r="L51" s="141"/>
      <c r="M51" s="141"/>
      <c r="N51" s="141"/>
      <c r="O51" s="141"/>
      <c r="P51" s="141"/>
      <c r="Q51" s="141"/>
      <c r="R51" s="141"/>
      <c r="S51" s="141"/>
      <c r="T51" s="141"/>
      <c r="U51" s="141"/>
      <c r="V51" s="141"/>
      <c r="W51" s="141"/>
      <c r="X51" s="141"/>
      <c r="Y51" s="141"/>
      <c r="Z51" s="141"/>
      <c r="AA51" s="141"/>
      <c r="AB51" s="141"/>
    </row>
    <row r="52" spans="1:28" ht="12" customHeight="1" x14ac:dyDescent="0.25">
      <c r="A52" s="141"/>
      <c r="B52" s="141"/>
      <c r="C52" s="141"/>
      <c r="D52" s="141"/>
      <c r="E52" s="141"/>
      <c r="F52" s="141"/>
      <c r="G52" s="141"/>
      <c r="H52" s="141"/>
      <c r="I52" s="141"/>
      <c r="J52" s="141"/>
      <c r="K52" s="141"/>
      <c r="L52" s="141"/>
      <c r="M52" s="141"/>
      <c r="N52" s="141"/>
      <c r="O52" s="141"/>
      <c r="P52" s="141"/>
      <c r="Q52" s="141"/>
      <c r="R52" s="141"/>
      <c r="S52" s="141"/>
      <c r="T52" s="141"/>
      <c r="U52" s="141"/>
      <c r="V52" s="141"/>
      <c r="W52" s="141"/>
      <c r="X52" s="141"/>
      <c r="Y52" s="141"/>
      <c r="Z52" s="141"/>
      <c r="AA52" s="141"/>
      <c r="AB52" s="141"/>
    </row>
    <row r="53" spans="1:28" ht="12" customHeight="1" x14ac:dyDescent="0.25">
      <c r="A53" s="141"/>
      <c r="B53" s="141"/>
      <c r="C53" s="141"/>
      <c r="D53" s="141"/>
      <c r="E53" s="141"/>
      <c r="F53" s="141"/>
      <c r="G53" s="141"/>
      <c r="H53" s="141"/>
      <c r="I53" s="141"/>
      <c r="J53" s="141"/>
      <c r="K53" s="141"/>
      <c r="L53" s="141"/>
      <c r="M53" s="141"/>
      <c r="N53" s="141"/>
      <c r="O53" s="141"/>
      <c r="P53" s="141"/>
      <c r="Q53" s="141"/>
      <c r="R53" s="141"/>
      <c r="S53" s="141"/>
      <c r="T53" s="141"/>
      <c r="U53" s="141"/>
      <c r="V53" s="141"/>
      <c r="W53" s="141"/>
      <c r="X53" s="141"/>
      <c r="Y53" s="141"/>
      <c r="Z53" s="141"/>
      <c r="AA53" s="141"/>
      <c r="AB53" s="141"/>
    </row>
    <row r="54" spans="1:28" ht="12" customHeight="1" x14ac:dyDescent="0.25">
      <c r="A54" s="141"/>
      <c r="B54" s="141"/>
      <c r="C54" s="141"/>
      <c r="D54" s="141"/>
      <c r="E54" s="141"/>
      <c r="F54" s="141"/>
      <c r="G54" s="141"/>
      <c r="H54" s="141"/>
      <c r="I54" s="141"/>
      <c r="J54" s="141"/>
      <c r="K54" s="141"/>
      <c r="L54" s="141"/>
      <c r="M54" s="141"/>
      <c r="N54" s="141"/>
      <c r="O54" s="141"/>
      <c r="P54" s="141"/>
      <c r="Q54" s="141"/>
      <c r="R54" s="141"/>
      <c r="S54" s="141"/>
      <c r="T54" s="141"/>
      <c r="U54" s="141"/>
      <c r="V54" s="141"/>
      <c r="W54" s="141"/>
      <c r="X54" s="141"/>
      <c r="Y54" s="141"/>
      <c r="Z54" s="141"/>
      <c r="AA54" s="141"/>
      <c r="AB54" s="141"/>
    </row>
    <row r="55" spans="1:28" ht="12" customHeight="1" x14ac:dyDescent="0.25">
      <c r="A55" s="141"/>
      <c r="B55" s="141"/>
      <c r="C55" s="141"/>
      <c r="D55" s="141"/>
      <c r="E55" s="141"/>
      <c r="F55" s="141"/>
      <c r="G55" s="141"/>
      <c r="H55" s="141"/>
      <c r="I55" s="141"/>
      <c r="J55" s="141"/>
      <c r="K55" s="141"/>
      <c r="L55" s="141"/>
      <c r="M55" s="141"/>
      <c r="N55" s="141"/>
      <c r="O55" s="141"/>
      <c r="P55" s="141"/>
      <c r="Q55" s="141"/>
      <c r="R55" s="141"/>
      <c r="S55" s="141"/>
      <c r="T55" s="141"/>
      <c r="U55" s="141"/>
      <c r="V55" s="141"/>
      <c r="W55" s="141"/>
      <c r="X55" s="141"/>
      <c r="Y55" s="141"/>
      <c r="Z55" s="141"/>
      <c r="AA55" s="141"/>
      <c r="AB55" s="141"/>
    </row>
    <row r="56" spans="1:28" ht="12" customHeight="1" x14ac:dyDescent="0.25">
      <c r="A56" s="141"/>
      <c r="B56" s="141"/>
      <c r="C56" s="141"/>
      <c r="D56" s="141"/>
      <c r="E56" s="141"/>
      <c r="F56" s="141"/>
      <c r="G56" s="141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141"/>
      <c r="S56" s="141"/>
      <c r="T56" s="141"/>
      <c r="U56" s="141"/>
      <c r="V56" s="141"/>
      <c r="W56" s="141"/>
      <c r="X56" s="141"/>
      <c r="Y56" s="141"/>
      <c r="Z56" s="141"/>
      <c r="AA56" s="141"/>
      <c r="AB56" s="141"/>
    </row>
    <row r="57" spans="1:28" ht="12" customHeight="1" x14ac:dyDescent="0.25">
      <c r="A57" s="141"/>
      <c r="B57" s="141"/>
      <c r="C57" s="141"/>
      <c r="D57" s="141"/>
      <c r="E57" s="141"/>
      <c r="F57" s="141"/>
      <c r="G57" s="141"/>
      <c r="H57" s="141"/>
      <c r="I57" s="141"/>
      <c r="J57" s="141"/>
      <c r="K57" s="141"/>
      <c r="L57" s="141"/>
      <c r="M57" s="141"/>
      <c r="N57" s="141"/>
      <c r="O57" s="141"/>
      <c r="P57" s="141"/>
      <c r="Q57" s="141"/>
      <c r="R57" s="141"/>
      <c r="S57" s="141"/>
      <c r="T57" s="141"/>
      <c r="U57" s="141"/>
      <c r="V57" s="141"/>
      <c r="W57" s="141"/>
      <c r="X57" s="141"/>
      <c r="Y57" s="141"/>
      <c r="Z57" s="141"/>
      <c r="AA57" s="141"/>
      <c r="AB57" s="141"/>
    </row>
    <row r="58" spans="1:28" ht="12" customHeight="1" x14ac:dyDescent="0.25">
      <c r="A58" s="141"/>
      <c r="B58" s="141"/>
      <c r="C58" s="141"/>
      <c r="D58" s="141"/>
      <c r="E58" s="141"/>
      <c r="F58" s="141"/>
      <c r="G58" s="141"/>
      <c r="H58" s="141"/>
      <c r="I58" s="141"/>
      <c r="J58" s="141"/>
      <c r="K58" s="141"/>
      <c r="L58" s="141"/>
      <c r="M58" s="141"/>
      <c r="N58" s="141"/>
      <c r="O58" s="141"/>
      <c r="P58" s="141"/>
      <c r="Q58" s="141"/>
      <c r="R58" s="141"/>
      <c r="S58" s="141"/>
      <c r="T58" s="141"/>
      <c r="U58" s="141"/>
      <c r="V58" s="141"/>
      <c r="W58" s="141"/>
      <c r="X58" s="141"/>
      <c r="Y58" s="141"/>
      <c r="Z58" s="141"/>
      <c r="AA58" s="141"/>
      <c r="AB58" s="141"/>
    </row>
    <row r="59" spans="1:28" ht="12" customHeight="1" x14ac:dyDescent="0.25">
      <c r="A59" s="141"/>
      <c r="B59" s="141"/>
      <c r="C59" s="141"/>
      <c r="D59" s="141"/>
      <c r="E59" s="141"/>
      <c r="F59" s="141"/>
      <c r="G59" s="141"/>
      <c r="H59" s="141"/>
      <c r="I59" s="141"/>
      <c r="J59" s="141"/>
      <c r="K59" s="141"/>
      <c r="L59" s="141"/>
      <c r="M59" s="141"/>
      <c r="N59" s="141"/>
      <c r="O59" s="141"/>
      <c r="P59" s="141"/>
      <c r="Q59" s="141"/>
      <c r="R59" s="141"/>
      <c r="S59" s="141"/>
      <c r="T59" s="141"/>
      <c r="U59" s="141"/>
      <c r="V59" s="141"/>
      <c r="W59" s="141"/>
      <c r="X59" s="141"/>
      <c r="Y59" s="141"/>
      <c r="Z59" s="141"/>
      <c r="AA59" s="141"/>
      <c r="AB59" s="141"/>
    </row>
    <row r="60" spans="1:28" ht="12" customHeight="1" x14ac:dyDescent="0.25">
      <c r="A60" s="141"/>
      <c r="B60" s="141"/>
      <c r="C60" s="141"/>
      <c r="D60" s="141"/>
      <c r="E60" s="141"/>
      <c r="F60" s="141"/>
      <c r="G60" s="141"/>
      <c r="H60" s="141"/>
      <c r="I60" s="141"/>
      <c r="J60" s="141"/>
      <c r="K60" s="141"/>
      <c r="L60" s="141"/>
      <c r="M60" s="141"/>
      <c r="N60" s="141"/>
      <c r="O60" s="141"/>
      <c r="P60" s="141"/>
      <c r="Q60" s="141"/>
      <c r="R60" s="141"/>
      <c r="S60" s="141"/>
      <c r="T60" s="141"/>
      <c r="U60" s="141"/>
      <c r="V60" s="141"/>
      <c r="W60" s="141"/>
      <c r="X60" s="141"/>
      <c r="Y60" s="141"/>
      <c r="Z60" s="141"/>
      <c r="AA60" s="141"/>
      <c r="AB60" s="141"/>
    </row>
    <row r="61" spans="1:28" ht="12" customHeight="1" x14ac:dyDescent="0.25">
      <c r="A61" s="141"/>
      <c r="B61" s="141"/>
      <c r="C61" s="141"/>
      <c r="D61" s="141"/>
      <c r="E61" s="141"/>
      <c r="F61" s="141"/>
      <c r="G61" s="141"/>
      <c r="H61" s="141"/>
      <c r="I61" s="141"/>
      <c r="J61" s="141"/>
      <c r="K61" s="141"/>
      <c r="L61" s="141"/>
      <c r="M61" s="141"/>
      <c r="N61" s="141"/>
      <c r="O61" s="141"/>
      <c r="P61" s="141"/>
      <c r="Q61" s="141"/>
      <c r="R61" s="141"/>
      <c r="S61" s="141"/>
      <c r="T61" s="141"/>
      <c r="U61" s="141"/>
      <c r="V61" s="141"/>
      <c r="W61" s="141"/>
      <c r="X61" s="141"/>
      <c r="Y61" s="141"/>
      <c r="Z61" s="141"/>
      <c r="AA61" s="141"/>
      <c r="AB61" s="141"/>
    </row>
    <row r="62" spans="1:28" ht="12" customHeight="1" x14ac:dyDescent="0.25">
      <c r="B62" s="6"/>
      <c r="C62" s="6"/>
      <c r="D62" s="6"/>
      <c r="E62" s="6"/>
      <c r="F62" s="6"/>
      <c r="G62" s="6"/>
      <c r="H62" s="6"/>
      <c r="I62" s="6"/>
      <c r="J62" s="6"/>
    </row>
    <row r="63" spans="1:28" ht="12" customHeight="1" x14ac:dyDescent="0.25">
      <c r="B63" s="6"/>
      <c r="C63" s="6"/>
      <c r="D63" s="6"/>
      <c r="E63" s="6"/>
      <c r="F63" s="6"/>
      <c r="G63" s="6"/>
      <c r="H63" s="6"/>
      <c r="I63" s="6"/>
      <c r="J63" s="6"/>
    </row>
    <row r="64" spans="1:28" ht="12" customHeight="1" x14ac:dyDescent="0.25">
      <c r="B64" s="6"/>
      <c r="C64" s="6"/>
      <c r="D64" s="6"/>
      <c r="E64" s="6"/>
      <c r="F64" s="6"/>
      <c r="G64" s="6"/>
      <c r="H64" s="6"/>
      <c r="I64" s="6"/>
      <c r="J64" s="6"/>
    </row>
    <row r="65" spans="2:10" ht="12" customHeight="1" x14ac:dyDescent="0.25">
      <c r="B65" s="6"/>
      <c r="C65" s="6"/>
      <c r="D65" s="6"/>
      <c r="E65" s="6"/>
      <c r="F65" s="6"/>
      <c r="G65" s="6"/>
      <c r="H65" s="6"/>
      <c r="I65" s="6"/>
      <c r="J65" s="6"/>
    </row>
    <row r="66" spans="2:10" ht="12" customHeight="1" x14ac:dyDescent="0.25">
      <c r="B66" s="6"/>
      <c r="C66" s="6"/>
      <c r="D66" s="6"/>
      <c r="E66" s="6"/>
      <c r="F66" s="6"/>
      <c r="G66" s="6"/>
      <c r="H66" s="6"/>
      <c r="I66" s="6"/>
      <c r="J66" s="6"/>
    </row>
    <row r="67" spans="2:10" ht="12" customHeight="1" x14ac:dyDescent="0.25">
      <c r="B67" s="6"/>
      <c r="C67" s="6"/>
      <c r="D67" s="6"/>
      <c r="E67" s="6"/>
      <c r="F67" s="6"/>
      <c r="G67" s="6"/>
      <c r="H67" s="6"/>
      <c r="I67" s="6"/>
      <c r="J67" s="6"/>
    </row>
    <row r="68" spans="2:10" ht="12" customHeight="1" x14ac:dyDescent="0.25">
      <c r="B68" s="6"/>
      <c r="C68" s="6"/>
      <c r="D68" s="6"/>
      <c r="E68" s="6"/>
      <c r="F68" s="6"/>
      <c r="G68" s="6"/>
      <c r="H68" s="6"/>
      <c r="I68" s="6"/>
      <c r="J68" s="6"/>
    </row>
    <row r="69" spans="2:10" ht="12" customHeight="1" x14ac:dyDescent="0.25">
      <c r="B69" s="6"/>
      <c r="C69" s="6"/>
      <c r="D69" s="6"/>
      <c r="E69" s="6"/>
      <c r="F69" s="6"/>
      <c r="G69" s="6"/>
      <c r="H69" s="6"/>
      <c r="I69" s="6"/>
      <c r="J69" s="6"/>
    </row>
    <row r="70" spans="2:10" ht="12" customHeight="1" x14ac:dyDescent="0.25">
      <c r="B70" s="6"/>
      <c r="C70" s="6"/>
      <c r="D70" s="6"/>
      <c r="E70" s="6"/>
      <c r="F70" s="6"/>
      <c r="G70" s="6"/>
      <c r="H70" s="6"/>
      <c r="I70" s="6"/>
      <c r="J70" s="6"/>
    </row>
    <row r="71" spans="2:10" ht="12" customHeight="1" x14ac:dyDescent="0.25">
      <c r="B71" s="6"/>
      <c r="C71" s="6"/>
      <c r="D71" s="6"/>
      <c r="E71" s="6"/>
      <c r="F71" s="6"/>
      <c r="G71" s="6"/>
      <c r="H71" s="6"/>
      <c r="I71" s="6"/>
      <c r="J71" s="6"/>
    </row>
    <row r="72" spans="2:10" ht="12" customHeight="1" x14ac:dyDescent="0.25">
      <c r="B72" s="6"/>
      <c r="C72" s="6"/>
      <c r="D72" s="6"/>
      <c r="E72" s="6"/>
      <c r="F72" s="6"/>
      <c r="G72" s="6"/>
      <c r="H72" s="6"/>
      <c r="I72" s="6"/>
      <c r="J72" s="6"/>
    </row>
    <row r="73" spans="2:10" ht="12" customHeight="1" x14ac:dyDescent="0.25">
      <c r="B73" s="6"/>
      <c r="C73" s="6"/>
      <c r="D73" s="6"/>
      <c r="E73" s="6"/>
      <c r="F73" s="6"/>
      <c r="G73" s="6"/>
      <c r="H73" s="6"/>
      <c r="I73" s="6"/>
      <c r="J73" s="6"/>
    </row>
    <row r="74" spans="2:10" ht="12" customHeight="1" x14ac:dyDescent="0.25">
      <c r="B74" s="6"/>
      <c r="C74" s="6"/>
      <c r="D74" s="6"/>
      <c r="E74" s="6"/>
      <c r="F74" s="6"/>
      <c r="G74" s="6"/>
      <c r="H74" s="6"/>
      <c r="I74" s="6"/>
      <c r="J74" s="6"/>
    </row>
    <row r="75" spans="2:10" ht="12" customHeight="1" x14ac:dyDescent="0.25">
      <c r="B75" s="6"/>
      <c r="C75" s="6"/>
      <c r="D75" s="6"/>
      <c r="E75" s="6"/>
      <c r="F75" s="6"/>
      <c r="G75" s="6"/>
      <c r="H75" s="6"/>
      <c r="I75" s="6"/>
      <c r="J75" s="6"/>
    </row>
    <row r="76" spans="2:10" ht="12" customHeight="1" x14ac:dyDescent="0.25">
      <c r="B76" s="6"/>
      <c r="C76" s="6"/>
      <c r="D76" s="6"/>
      <c r="E76" s="6"/>
      <c r="F76" s="6"/>
      <c r="G76" s="6"/>
      <c r="H76" s="6"/>
      <c r="I76" s="6"/>
      <c r="J76" s="6"/>
    </row>
    <row r="77" spans="2:10" ht="12" customHeight="1" x14ac:dyDescent="0.25">
      <c r="B77" s="6"/>
      <c r="C77" s="6"/>
      <c r="D77" s="6"/>
      <c r="E77" s="6"/>
      <c r="F77" s="6"/>
      <c r="G77" s="6"/>
      <c r="H77" s="6"/>
      <c r="I77" s="6"/>
      <c r="J77" s="6"/>
    </row>
    <row r="78" spans="2:10" ht="12" customHeight="1" x14ac:dyDescent="0.25">
      <c r="B78" s="6"/>
      <c r="C78" s="6"/>
      <c r="D78" s="6"/>
      <c r="E78" s="6"/>
      <c r="F78" s="6"/>
      <c r="G78" s="6"/>
      <c r="H78" s="6"/>
      <c r="I78" s="6"/>
      <c r="J78" s="6"/>
    </row>
    <row r="79" spans="2:10" ht="12" customHeight="1" x14ac:dyDescent="0.25">
      <c r="B79" s="6"/>
      <c r="C79" s="6"/>
      <c r="D79" s="6"/>
      <c r="E79" s="6"/>
      <c r="F79" s="6"/>
      <c r="G79" s="6"/>
      <c r="H79" s="6"/>
      <c r="I79" s="6"/>
      <c r="J79" s="6"/>
    </row>
    <row r="80" spans="2:10" ht="12" customHeight="1" x14ac:dyDescent="0.25">
      <c r="B80" s="6"/>
      <c r="C80" s="6"/>
      <c r="D80" s="6"/>
      <c r="E80" s="6"/>
      <c r="F80" s="6"/>
      <c r="G80" s="6"/>
      <c r="H80" s="6"/>
      <c r="I80" s="6"/>
      <c r="J80" s="6"/>
    </row>
    <row r="81" spans="2:10" ht="12" customHeight="1" x14ac:dyDescent="0.25">
      <c r="B81" s="6"/>
      <c r="C81" s="6"/>
      <c r="D81" s="6"/>
      <c r="E81" s="6"/>
      <c r="F81" s="6"/>
      <c r="G81" s="6"/>
      <c r="H81" s="6"/>
      <c r="I81" s="6"/>
      <c r="J81" s="6"/>
    </row>
    <row r="82" spans="2:10" ht="12" customHeight="1" x14ac:dyDescent="0.25">
      <c r="B82" s="6"/>
      <c r="C82" s="6"/>
      <c r="D82" s="6"/>
      <c r="E82" s="6"/>
      <c r="F82" s="6"/>
      <c r="G82" s="6"/>
      <c r="H82" s="6"/>
      <c r="I82" s="6"/>
      <c r="J82" s="6"/>
    </row>
    <row r="83" spans="2:10" ht="12" customHeight="1" x14ac:dyDescent="0.25">
      <c r="B83" s="6"/>
      <c r="C83" s="6"/>
      <c r="D83" s="6"/>
      <c r="E83" s="6"/>
      <c r="F83" s="6"/>
      <c r="G83" s="6"/>
      <c r="H83" s="6"/>
      <c r="I83" s="6"/>
      <c r="J83" s="6"/>
    </row>
    <row r="84" spans="2:10" ht="12" customHeight="1" x14ac:dyDescent="0.25">
      <c r="B84" s="6"/>
      <c r="C84" s="6"/>
      <c r="D84" s="6"/>
      <c r="E84" s="6"/>
      <c r="F84" s="6"/>
      <c r="G84" s="6"/>
      <c r="H84" s="6"/>
      <c r="I84" s="6"/>
      <c r="J84" s="6"/>
    </row>
    <row r="85" spans="2:10" ht="12" customHeight="1" x14ac:dyDescent="0.25">
      <c r="B85" s="6"/>
      <c r="C85" s="6"/>
      <c r="D85" s="6"/>
      <c r="E85" s="6"/>
      <c r="F85" s="6"/>
      <c r="G85" s="6"/>
      <c r="H85" s="6"/>
      <c r="I85" s="6"/>
      <c r="J85" s="6"/>
    </row>
    <row r="86" spans="2:10" ht="12" customHeight="1" x14ac:dyDescent="0.25">
      <c r="B86" s="6"/>
      <c r="C86" s="6"/>
      <c r="D86" s="6"/>
      <c r="E86" s="6"/>
      <c r="F86" s="6"/>
      <c r="G86" s="6"/>
      <c r="H86" s="6"/>
      <c r="I86" s="6"/>
      <c r="J86" s="6"/>
    </row>
    <row r="87" spans="2:10" ht="12" customHeight="1" x14ac:dyDescent="0.25">
      <c r="B87" s="6"/>
      <c r="C87" s="6"/>
      <c r="D87" s="6"/>
      <c r="E87" s="6"/>
      <c r="F87" s="6"/>
      <c r="G87" s="6"/>
      <c r="H87" s="6"/>
      <c r="I87" s="6"/>
      <c r="J87" s="6"/>
    </row>
    <row r="88" spans="2:10" ht="12" customHeight="1" x14ac:dyDescent="0.25">
      <c r="B88" s="6"/>
      <c r="C88" s="6"/>
      <c r="D88" s="6"/>
      <c r="E88" s="6"/>
      <c r="F88" s="6"/>
      <c r="G88" s="6"/>
      <c r="H88" s="6"/>
      <c r="I88" s="6"/>
      <c r="J88" s="6"/>
    </row>
    <row r="89" spans="2:10" ht="12" customHeight="1" x14ac:dyDescent="0.25">
      <c r="B89" s="6"/>
      <c r="C89" s="6"/>
      <c r="D89" s="6"/>
      <c r="E89" s="6"/>
      <c r="F89" s="6"/>
      <c r="G89" s="6"/>
      <c r="H89" s="6"/>
      <c r="I89" s="6"/>
      <c r="J89" s="6"/>
    </row>
    <row r="90" spans="2:10" ht="12" customHeight="1" x14ac:dyDescent="0.25">
      <c r="B90" s="6"/>
      <c r="C90" s="6"/>
      <c r="D90" s="6"/>
      <c r="E90" s="6"/>
      <c r="F90" s="6"/>
      <c r="G90" s="6"/>
      <c r="H90" s="6"/>
      <c r="I90" s="6"/>
      <c r="J90" s="6"/>
    </row>
    <row r="91" spans="2:10" ht="12" customHeight="1" x14ac:dyDescent="0.25">
      <c r="B91" s="6"/>
      <c r="C91" s="6"/>
      <c r="D91" s="6"/>
      <c r="E91" s="6"/>
      <c r="F91" s="6"/>
      <c r="G91" s="6"/>
      <c r="H91" s="6"/>
      <c r="I91" s="6"/>
      <c r="J91" s="6"/>
    </row>
    <row r="92" spans="2:10" ht="12" customHeight="1" x14ac:dyDescent="0.25">
      <c r="B92" s="6"/>
      <c r="C92" s="6"/>
      <c r="D92" s="6"/>
      <c r="E92" s="6"/>
      <c r="F92" s="6"/>
      <c r="G92" s="6"/>
      <c r="H92" s="6"/>
      <c r="I92" s="6"/>
      <c r="J92" s="6"/>
    </row>
    <row r="93" spans="2:10" ht="12" customHeight="1" x14ac:dyDescent="0.25">
      <c r="B93" s="6"/>
      <c r="C93" s="6"/>
      <c r="D93" s="6"/>
      <c r="E93" s="6"/>
      <c r="F93" s="6"/>
      <c r="G93" s="6"/>
      <c r="H93" s="6"/>
      <c r="I93" s="6"/>
      <c r="J93" s="6"/>
    </row>
    <row r="94" spans="2:10" ht="12" customHeight="1" x14ac:dyDescent="0.25">
      <c r="B94" s="6"/>
      <c r="C94" s="6"/>
      <c r="D94" s="6"/>
      <c r="E94" s="6"/>
      <c r="F94" s="6"/>
      <c r="G94" s="6"/>
      <c r="H94" s="6"/>
      <c r="I94" s="6"/>
      <c r="J94" s="6"/>
    </row>
    <row r="95" spans="2:10" ht="12" customHeight="1" x14ac:dyDescent="0.25">
      <c r="B95" s="6"/>
      <c r="C95" s="6"/>
      <c r="D95" s="6"/>
      <c r="E95" s="6"/>
      <c r="F95" s="6"/>
      <c r="G95" s="6"/>
      <c r="H95" s="6"/>
      <c r="I95" s="6"/>
      <c r="J95" s="6"/>
    </row>
    <row r="96" spans="2:10" ht="12" customHeight="1" x14ac:dyDescent="0.25">
      <c r="B96" s="6"/>
      <c r="C96" s="6"/>
      <c r="D96" s="6"/>
      <c r="E96" s="6"/>
      <c r="F96" s="6"/>
      <c r="G96" s="6"/>
      <c r="H96" s="6"/>
      <c r="I96" s="6"/>
      <c r="J96" s="6"/>
    </row>
    <row r="97" spans="2:10" ht="12" customHeight="1" x14ac:dyDescent="0.25">
      <c r="B97" s="6"/>
      <c r="C97" s="6"/>
      <c r="D97" s="6"/>
      <c r="E97" s="6"/>
      <c r="F97" s="6"/>
      <c r="G97" s="6"/>
      <c r="H97" s="6"/>
      <c r="I97" s="6"/>
      <c r="J97" s="6"/>
    </row>
    <row r="98" spans="2:10" ht="12" customHeight="1" x14ac:dyDescent="0.25">
      <c r="B98" s="6"/>
      <c r="C98" s="6"/>
      <c r="D98" s="6"/>
      <c r="E98" s="6"/>
      <c r="F98" s="6"/>
      <c r="G98" s="6"/>
      <c r="H98" s="6"/>
      <c r="I98" s="6"/>
      <c r="J98" s="6"/>
    </row>
    <row r="99" spans="2:10" ht="12" customHeight="1" x14ac:dyDescent="0.25">
      <c r="B99" s="6"/>
      <c r="C99" s="6"/>
      <c r="D99" s="6"/>
      <c r="E99" s="6"/>
      <c r="F99" s="6"/>
      <c r="G99" s="6"/>
      <c r="H99" s="6"/>
      <c r="I99" s="6"/>
      <c r="J99" s="6"/>
    </row>
    <row r="100" spans="2:10" ht="12" customHeight="1" x14ac:dyDescent="0.25">
      <c r="B100" s="6"/>
      <c r="C100" s="6"/>
      <c r="D100" s="6"/>
      <c r="E100" s="6"/>
      <c r="F100" s="6"/>
      <c r="G100" s="6"/>
      <c r="H100" s="6"/>
      <c r="I100" s="6"/>
      <c r="J100" s="6"/>
    </row>
    <row r="101" spans="2:10" ht="12" customHeight="1" x14ac:dyDescent="0.25">
      <c r="B101" s="6"/>
      <c r="C101" s="6"/>
      <c r="D101" s="6"/>
      <c r="E101" s="6"/>
      <c r="F101" s="6"/>
      <c r="G101" s="6"/>
      <c r="H101" s="6"/>
      <c r="I101" s="6"/>
      <c r="J101" s="6"/>
    </row>
    <row r="102" spans="2:10" ht="12" customHeight="1" x14ac:dyDescent="0.25">
      <c r="B102" s="6"/>
      <c r="C102" s="6"/>
      <c r="D102" s="6"/>
      <c r="E102" s="6"/>
      <c r="F102" s="6"/>
      <c r="G102" s="6"/>
      <c r="H102" s="6"/>
      <c r="I102" s="6"/>
      <c r="J102" s="6"/>
    </row>
    <row r="103" spans="2:10" ht="12" customHeight="1" x14ac:dyDescent="0.25">
      <c r="B103" s="6"/>
      <c r="C103" s="6"/>
      <c r="D103" s="6"/>
      <c r="E103" s="6"/>
      <c r="F103" s="6"/>
      <c r="G103" s="6"/>
      <c r="H103" s="6"/>
      <c r="I103" s="6"/>
      <c r="J103" s="6"/>
    </row>
    <row r="104" spans="2:10" ht="12" customHeight="1" x14ac:dyDescent="0.25">
      <c r="B104" s="6"/>
      <c r="C104" s="6"/>
      <c r="D104" s="6"/>
      <c r="E104" s="6"/>
      <c r="F104" s="6"/>
      <c r="G104" s="6"/>
      <c r="H104" s="6"/>
      <c r="I104" s="6"/>
      <c r="J104" s="6"/>
    </row>
    <row r="105" spans="2:10" ht="12" customHeight="1" x14ac:dyDescent="0.25">
      <c r="B105" s="6"/>
      <c r="C105" s="6"/>
      <c r="D105" s="6"/>
      <c r="E105" s="6"/>
      <c r="F105" s="6"/>
      <c r="G105" s="6"/>
      <c r="H105" s="6"/>
      <c r="I105" s="6"/>
      <c r="J105" s="6"/>
    </row>
    <row r="106" spans="2:10" ht="12" customHeight="1" x14ac:dyDescent="0.25">
      <c r="B106" s="6"/>
      <c r="C106" s="6"/>
      <c r="D106" s="6"/>
      <c r="E106" s="6"/>
      <c r="F106" s="6"/>
      <c r="G106" s="6"/>
      <c r="H106" s="6"/>
      <c r="I106" s="6"/>
      <c r="J106" s="6"/>
    </row>
    <row r="107" spans="2:10" ht="12" customHeight="1" x14ac:dyDescent="0.25">
      <c r="B107" s="6"/>
      <c r="C107" s="6"/>
      <c r="D107" s="6"/>
      <c r="E107" s="6"/>
      <c r="F107" s="6"/>
      <c r="G107" s="6"/>
      <c r="H107" s="6"/>
      <c r="I107" s="6"/>
      <c r="J107" s="6"/>
    </row>
    <row r="108" spans="2:10" ht="12" customHeight="1" x14ac:dyDescent="0.25">
      <c r="B108" s="6"/>
      <c r="C108" s="6"/>
      <c r="D108" s="6"/>
      <c r="E108" s="6"/>
      <c r="F108" s="6"/>
      <c r="G108" s="6"/>
      <c r="H108" s="6"/>
      <c r="I108" s="6"/>
      <c r="J108" s="6"/>
    </row>
    <row r="109" spans="2:10" ht="12" customHeight="1" x14ac:dyDescent="0.25">
      <c r="B109" s="6"/>
      <c r="C109" s="6"/>
      <c r="D109" s="6"/>
      <c r="E109" s="6"/>
      <c r="F109" s="6"/>
      <c r="G109" s="6"/>
      <c r="H109" s="6"/>
      <c r="I109" s="6"/>
      <c r="J109" s="6"/>
    </row>
    <row r="110" spans="2:10" ht="12" customHeight="1" x14ac:dyDescent="0.25">
      <c r="B110" s="6"/>
      <c r="C110" s="6"/>
      <c r="D110" s="6"/>
      <c r="E110" s="6"/>
      <c r="F110" s="6"/>
      <c r="G110" s="6"/>
      <c r="H110" s="6"/>
      <c r="I110" s="6"/>
      <c r="J110" s="6"/>
    </row>
    <row r="111" spans="2:10" ht="12" customHeight="1" x14ac:dyDescent="0.25">
      <c r="B111" s="6"/>
      <c r="C111" s="6"/>
      <c r="D111" s="6"/>
      <c r="E111" s="6"/>
      <c r="F111" s="6"/>
      <c r="G111" s="6"/>
      <c r="H111" s="6"/>
      <c r="I111" s="6"/>
      <c r="J111" s="6"/>
    </row>
    <row r="112" spans="2:10" ht="12" customHeight="1" x14ac:dyDescent="0.25">
      <c r="B112" s="6"/>
      <c r="C112" s="6"/>
      <c r="D112" s="6"/>
      <c r="E112" s="6"/>
      <c r="F112" s="6"/>
      <c r="G112" s="6"/>
      <c r="H112" s="6"/>
      <c r="I112" s="6"/>
      <c r="J112" s="6"/>
    </row>
    <row r="113" spans="1:10" ht="12" customHeight="1" x14ac:dyDescent="0.25">
      <c r="B113" s="6"/>
      <c r="C113" s="6"/>
      <c r="D113" s="6"/>
      <c r="E113" s="6"/>
      <c r="F113" s="6"/>
      <c r="G113" s="6"/>
      <c r="H113" s="6"/>
      <c r="I113" s="6"/>
      <c r="J113" s="6"/>
    </row>
    <row r="114" spans="1:10" ht="12" customHeight="1" x14ac:dyDescent="0.25">
      <c r="B114" s="6"/>
      <c r="C114" s="6"/>
      <c r="D114" s="6"/>
      <c r="E114" s="6"/>
      <c r="F114" s="6"/>
      <c r="G114" s="6"/>
      <c r="H114" s="6"/>
      <c r="I114" s="6"/>
      <c r="J114" s="6"/>
    </row>
    <row r="115" spans="1:10" ht="12" customHeight="1" x14ac:dyDescent="0.3">
      <c r="A115" s="8"/>
      <c r="B115" s="8"/>
      <c r="C115" s="8"/>
      <c r="D115" s="8"/>
      <c r="E115" s="8"/>
      <c r="F115" s="8"/>
      <c r="G115" s="8"/>
      <c r="H115" s="8"/>
      <c r="I115" s="8"/>
      <c r="J115" s="8"/>
    </row>
    <row r="116" spans="1:10" ht="12" customHeight="1" x14ac:dyDescent="0.25">
      <c r="B116" s="6"/>
      <c r="C116" s="6"/>
      <c r="D116" s="6"/>
      <c r="E116" s="6"/>
      <c r="F116" s="6"/>
      <c r="G116" s="6"/>
      <c r="H116" s="6"/>
      <c r="I116" s="6"/>
      <c r="J116" s="6"/>
    </row>
    <row r="117" spans="1:10" ht="12" customHeight="1" x14ac:dyDescent="0.25">
      <c r="B117" s="6"/>
      <c r="C117" s="6"/>
      <c r="D117" s="6"/>
      <c r="E117" s="6"/>
      <c r="F117" s="6"/>
      <c r="G117" s="6"/>
      <c r="H117" s="6"/>
      <c r="I117" s="6"/>
      <c r="J117" s="6"/>
    </row>
    <row r="118" spans="1:10" ht="12" customHeight="1" x14ac:dyDescent="0.25">
      <c r="B118" s="6"/>
      <c r="C118" s="6"/>
      <c r="D118" s="6"/>
      <c r="E118" s="6"/>
      <c r="F118" s="6"/>
      <c r="G118" s="6"/>
      <c r="H118" s="6"/>
      <c r="I118" s="6"/>
      <c r="J118" s="6"/>
    </row>
    <row r="119" spans="1:10" ht="12" customHeight="1" x14ac:dyDescent="0.25">
      <c r="B119" s="6"/>
      <c r="C119" s="6"/>
      <c r="D119" s="6"/>
      <c r="E119" s="6"/>
      <c r="F119" s="6"/>
      <c r="G119" s="6"/>
      <c r="H119" s="6"/>
      <c r="I119" s="6"/>
      <c r="J119" s="6"/>
    </row>
    <row r="120" spans="1:10" ht="12" customHeight="1" x14ac:dyDescent="0.25">
      <c r="B120" s="6"/>
      <c r="C120" s="6"/>
      <c r="D120" s="6"/>
      <c r="E120" s="6"/>
      <c r="F120" s="6"/>
      <c r="G120" s="6"/>
      <c r="H120" s="6"/>
      <c r="I120" s="6"/>
      <c r="J120" s="6"/>
    </row>
    <row r="121" spans="1:10" ht="12" customHeight="1" x14ac:dyDescent="0.25">
      <c r="B121" s="6"/>
      <c r="C121" s="6"/>
      <c r="D121" s="6"/>
      <c r="E121" s="6"/>
      <c r="F121" s="6"/>
      <c r="G121" s="6"/>
      <c r="H121" s="6"/>
      <c r="I121" s="6"/>
      <c r="J121" s="6"/>
    </row>
    <row r="122" spans="1:10" ht="12" customHeight="1" x14ac:dyDescent="0.25">
      <c r="B122" s="6"/>
      <c r="C122" s="6"/>
      <c r="D122" s="6"/>
      <c r="E122" s="6"/>
      <c r="F122" s="6"/>
      <c r="G122" s="6"/>
      <c r="H122" s="6"/>
      <c r="I122" s="6"/>
      <c r="J122" s="6"/>
    </row>
    <row r="123" spans="1:10" ht="12" customHeight="1" x14ac:dyDescent="0.25">
      <c r="B123" s="6"/>
      <c r="C123" s="6"/>
      <c r="D123" s="6"/>
      <c r="E123" s="6"/>
      <c r="F123" s="6"/>
      <c r="G123" s="6"/>
      <c r="H123" s="6"/>
      <c r="I123" s="6"/>
      <c r="J123" s="6"/>
    </row>
    <row r="124" spans="1:10" ht="12" customHeight="1" x14ac:dyDescent="0.25">
      <c r="B124" s="6"/>
      <c r="C124" s="6"/>
      <c r="D124" s="6"/>
      <c r="E124" s="6"/>
      <c r="F124" s="6"/>
      <c r="G124" s="6"/>
      <c r="H124" s="6"/>
      <c r="I124" s="6"/>
      <c r="J124" s="6"/>
    </row>
    <row r="125" spans="1:10" ht="12" customHeight="1" x14ac:dyDescent="0.25">
      <c r="B125" s="6"/>
      <c r="C125" s="6"/>
      <c r="D125" s="6"/>
      <c r="E125" s="6"/>
      <c r="F125" s="6"/>
      <c r="G125" s="6"/>
      <c r="H125" s="6"/>
      <c r="I125" s="6"/>
      <c r="J125" s="6"/>
    </row>
    <row r="126" spans="1:10" ht="12" customHeight="1" x14ac:dyDescent="0.25">
      <c r="B126" s="6"/>
      <c r="C126" s="6"/>
      <c r="D126" s="6"/>
      <c r="E126" s="6"/>
      <c r="F126" s="6"/>
      <c r="G126" s="6"/>
      <c r="H126" s="6"/>
      <c r="I126" s="6"/>
      <c r="J126" s="6"/>
    </row>
    <row r="127" spans="1:10" ht="12" customHeight="1" x14ac:dyDescent="0.25">
      <c r="B127" s="6"/>
      <c r="C127" s="6"/>
      <c r="D127" s="6"/>
      <c r="E127" s="6"/>
      <c r="F127" s="6"/>
      <c r="G127" s="6"/>
      <c r="H127" s="6"/>
      <c r="I127" s="6"/>
      <c r="J127" s="6"/>
    </row>
    <row r="128" spans="1:10" ht="12" customHeight="1" x14ac:dyDescent="0.25">
      <c r="B128" s="6"/>
      <c r="C128" s="6"/>
      <c r="D128" s="6"/>
      <c r="E128" s="6"/>
      <c r="F128" s="6"/>
      <c r="G128" s="6"/>
      <c r="H128" s="6"/>
      <c r="I128" s="6"/>
      <c r="J128" s="6"/>
    </row>
    <row r="129" spans="2:10" ht="12" customHeight="1" x14ac:dyDescent="0.25">
      <c r="B129" s="6"/>
      <c r="C129" s="6"/>
      <c r="D129" s="6"/>
      <c r="E129" s="6"/>
      <c r="F129" s="6"/>
      <c r="G129" s="6"/>
      <c r="H129" s="6"/>
      <c r="I129" s="6"/>
      <c r="J129" s="6"/>
    </row>
    <row r="130" spans="2:10" ht="12" customHeight="1" x14ac:dyDescent="0.25">
      <c r="B130" s="6"/>
      <c r="C130" s="6"/>
      <c r="D130" s="6"/>
      <c r="E130" s="6"/>
      <c r="F130" s="6"/>
      <c r="G130" s="6"/>
      <c r="H130" s="6"/>
      <c r="I130" s="6"/>
      <c r="J130" s="6"/>
    </row>
    <row r="131" spans="2:10" ht="12" customHeight="1" x14ac:dyDescent="0.25">
      <c r="B131" s="6"/>
      <c r="C131" s="6"/>
      <c r="D131" s="6"/>
      <c r="E131" s="6"/>
      <c r="F131" s="6"/>
      <c r="G131" s="6"/>
      <c r="H131" s="6"/>
      <c r="I131" s="6"/>
      <c r="J131" s="6"/>
    </row>
    <row r="132" spans="2:10" ht="12" customHeight="1" x14ac:dyDescent="0.25">
      <c r="B132" s="6"/>
      <c r="C132" s="6"/>
      <c r="D132" s="6"/>
      <c r="E132" s="6"/>
      <c r="F132" s="6"/>
      <c r="G132" s="6"/>
      <c r="H132" s="6"/>
      <c r="I132" s="6"/>
      <c r="J132" s="6"/>
    </row>
    <row r="133" spans="2:10" ht="12" customHeight="1" x14ac:dyDescent="0.25">
      <c r="B133" s="6"/>
      <c r="C133" s="6"/>
      <c r="D133" s="6"/>
      <c r="E133" s="6"/>
      <c r="F133" s="6"/>
      <c r="G133" s="6"/>
      <c r="H133" s="6"/>
      <c r="I133" s="6"/>
      <c r="J133" s="6"/>
    </row>
    <row r="134" spans="2:10" ht="12" customHeight="1" x14ac:dyDescent="0.25">
      <c r="B134" s="6"/>
      <c r="C134" s="6"/>
      <c r="D134" s="6"/>
      <c r="E134" s="6"/>
      <c r="F134" s="6"/>
      <c r="G134" s="6"/>
      <c r="H134" s="6"/>
      <c r="I134" s="6"/>
      <c r="J134" s="6"/>
    </row>
    <row r="135" spans="2:10" ht="12" customHeight="1" x14ac:dyDescent="0.25">
      <c r="B135" s="6"/>
      <c r="C135" s="6"/>
      <c r="D135" s="6"/>
      <c r="E135" s="6"/>
      <c r="F135" s="6"/>
      <c r="G135" s="6"/>
      <c r="H135" s="6"/>
      <c r="I135" s="6"/>
      <c r="J135" s="6"/>
    </row>
    <row r="136" spans="2:10" ht="12" customHeight="1" x14ac:dyDescent="0.25">
      <c r="B136" s="6"/>
      <c r="C136" s="6"/>
      <c r="D136" s="6"/>
      <c r="E136" s="6"/>
      <c r="F136" s="6"/>
      <c r="G136" s="6"/>
      <c r="H136" s="6"/>
      <c r="I136" s="6"/>
      <c r="J136" s="6"/>
    </row>
    <row r="137" spans="2:10" ht="12" customHeight="1" x14ac:dyDescent="0.25">
      <c r="B137" s="6"/>
      <c r="C137" s="6"/>
      <c r="D137" s="6"/>
      <c r="E137" s="6"/>
      <c r="F137" s="6"/>
      <c r="G137" s="6"/>
      <c r="H137" s="6"/>
      <c r="I137" s="6"/>
      <c r="J137" s="6"/>
    </row>
    <row r="138" spans="2:10" ht="12" customHeight="1" x14ac:dyDescent="0.25">
      <c r="B138" s="6"/>
      <c r="C138" s="6"/>
      <c r="D138" s="6"/>
      <c r="E138" s="6"/>
      <c r="F138" s="6"/>
      <c r="G138" s="6"/>
      <c r="H138" s="6"/>
      <c r="I138" s="6"/>
      <c r="J138" s="6"/>
    </row>
    <row r="139" spans="2:10" ht="12" customHeight="1" x14ac:dyDescent="0.25">
      <c r="B139" s="6"/>
      <c r="C139" s="6"/>
      <c r="D139" s="6"/>
      <c r="E139" s="6"/>
      <c r="F139" s="6"/>
      <c r="G139" s="6"/>
      <c r="H139" s="6"/>
      <c r="I139" s="6"/>
      <c r="J139" s="6"/>
    </row>
    <row r="140" spans="2:10" ht="12" customHeight="1" x14ac:dyDescent="0.25">
      <c r="B140" s="6"/>
      <c r="C140" s="6"/>
      <c r="D140" s="6"/>
      <c r="E140" s="6"/>
      <c r="F140" s="6"/>
      <c r="G140" s="6"/>
      <c r="H140" s="6"/>
      <c r="I140" s="6"/>
      <c r="J140" s="6"/>
    </row>
    <row r="141" spans="2:10" ht="12" customHeight="1" x14ac:dyDescent="0.25">
      <c r="B141" s="6"/>
      <c r="C141" s="6"/>
      <c r="D141" s="6"/>
      <c r="E141" s="6"/>
      <c r="F141" s="6"/>
      <c r="G141" s="6"/>
      <c r="H141" s="6"/>
      <c r="I141" s="6"/>
      <c r="J141" s="6"/>
    </row>
    <row r="142" spans="2:10" ht="12" customHeight="1" x14ac:dyDescent="0.25">
      <c r="B142" s="6"/>
      <c r="C142" s="6"/>
      <c r="D142" s="6"/>
      <c r="E142" s="6"/>
      <c r="F142" s="6"/>
      <c r="G142" s="6"/>
      <c r="H142" s="6"/>
      <c r="I142" s="6"/>
      <c r="J142" s="6"/>
    </row>
    <row r="143" spans="2:10" ht="12" customHeight="1" x14ac:dyDescent="0.25">
      <c r="B143" s="6"/>
      <c r="C143" s="6"/>
      <c r="D143" s="6"/>
      <c r="E143" s="6"/>
      <c r="F143" s="6"/>
      <c r="G143" s="6"/>
      <c r="H143" s="6"/>
      <c r="I143" s="6"/>
      <c r="J143" s="6"/>
    </row>
    <row r="144" spans="2:10" ht="12" customHeight="1" x14ac:dyDescent="0.25">
      <c r="B144" s="6"/>
      <c r="C144" s="6"/>
      <c r="D144" s="6"/>
      <c r="E144" s="6"/>
      <c r="F144" s="6"/>
      <c r="G144" s="6"/>
      <c r="H144" s="6"/>
      <c r="I144" s="6"/>
      <c r="J144" s="6"/>
    </row>
    <row r="145" spans="2:10" ht="12" customHeight="1" x14ac:dyDescent="0.25">
      <c r="B145" s="6"/>
      <c r="C145" s="6"/>
      <c r="D145" s="6"/>
      <c r="E145" s="6"/>
      <c r="F145" s="6"/>
      <c r="G145" s="6"/>
      <c r="H145" s="6"/>
      <c r="I145" s="6"/>
      <c r="J145" s="6"/>
    </row>
    <row r="146" spans="2:10" ht="12" customHeight="1" x14ac:dyDescent="0.25">
      <c r="B146" s="6"/>
      <c r="C146" s="6"/>
      <c r="D146" s="6"/>
      <c r="E146" s="6"/>
      <c r="F146" s="6"/>
      <c r="G146" s="6"/>
      <c r="H146" s="6"/>
      <c r="I146" s="6"/>
      <c r="J146" s="6"/>
    </row>
    <row r="147" spans="2:10" ht="12" customHeight="1" x14ac:dyDescent="0.25">
      <c r="B147" s="6"/>
      <c r="C147" s="6"/>
      <c r="D147" s="6"/>
      <c r="E147" s="6"/>
      <c r="F147" s="6"/>
      <c r="G147" s="6"/>
      <c r="H147" s="6"/>
      <c r="I147" s="6"/>
      <c r="J147" s="6"/>
    </row>
    <row r="148" spans="2:10" ht="12" customHeight="1" x14ac:dyDescent="0.25">
      <c r="B148" s="6"/>
      <c r="C148" s="6"/>
      <c r="D148" s="6"/>
      <c r="E148" s="6"/>
      <c r="F148" s="6"/>
      <c r="G148" s="6"/>
      <c r="H148" s="6"/>
      <c r="I148" s="6"/>
      <c r="J148" s="6"/>
    </row>
    <row r="149" spans="2:10" ht="12" customHeight="1" x14ac:dyDescent="0.25">
      <c r="B149" s="6"/>
      <c r="C149" s="6"/>
      <c r="D149" s="6"/>
      <c r="E149" s="6"/>
      <c r="F149" s="6"/>
      <c r="G149" s="6"/>
      <c r="H149" s="6"/>
      <c r="I149" s="6"/>
      <c r="J149" s="6"/>
    </row>
    <row r="150" spans="2:10" ht="12" customHeight="1" x14ac:dyDescent="0.25">
      <c r="B150" s="6"/>
      <c r="C150" s="6"/>
      <c r="D150" s="6"/>
      <c r="E150" s="6"/>
      <c r="F150" s="6"/>
      <c r="G150" s="6"/>
      <c r="H150" s="6"/>
      <c r="I150" s="6"/>
      <c r="J150" s="6"/>
    </row>
    <row r="151" spans="2:10" ht="12" customHeight="1" x14ac:dyDescent="0.25">
      <c r="B151" s="6"/>
      <c r="C151" s="6"/>
      <c r="D151" s="6"/>
      <c r="E151" s="6"/>
      <c r="F151" s="6"/>
      <c r="G151" s="6"/>
      <c r="H151" s="6"/>
      <c r="I151" s="6"/>
      <c r="J151" s="6"/>
    </row>
    <row r="152" spans="2:10" ht="12" customHeight="1" x14ac:dyDescent="0.25">
      <c r="B152" s="6"/>
      <c r="C152" s="6"/>
      <c r="D152" s="6"/>
      <c r="E152" s="6"/>
      <c r="F152" s="6"/>
      <c r="G152" s="6"/>
      <c r="H152" s="6"/>
      <c r="I152" s="6"/>
      <c r="J152" s="6"/>
    </row>
    <row r="153" spans="2:10" ht="12" customHeight="1" x14ac:dyDescent="0.25">
      <c r="B153" s="6"/>
      <c r="C153" s="6"/>
      <c r="D153" s="6"/>
      <c r="E153" s="6"/>
      <c r="F153" s="6"/>
      <c r="G153" s="6"/>
      <c r="H153" s="6"/>
      <c r="I153" s="6"/>
      <c r="J153" s="6"/>
    </row>
    <row r="154" spans="2:10" ht="12" customHeight="1" x14ac:dyDescent="0.25">
      <c r="B154" s="6"/>
      <c r="C154" s="6"/>
      <c r="D154" s="6"/>
      <c r="E154" s="6"/>
      <c r="F154" s="6"/>
      <c r="G154" s="6"/>
      <c r="H154" s="6"/>
      <c r="I154" s="6"/>
      <c r="J154" s="6"/>
    </row>
    <row r="155" spans="2:10" ht="12" customHeight="1" x14ac:dyDescent="0.25">
      <c r="B155" s="6"/>
      <c r="C155" s="6"/>
      <c r="D155" s="6"/>
      <c r="E155" s="6"/>
      <c r="F155" s="6"/>
      <c r="G155" s="6"/>
      <c r="H155" s="6"/>
      <c r="I155" s="6"/>
      <c r="J155" s="6"/>
    </row>
    <row r="156" spans="2:10" ht="12" customHeight="1" x14ac:dyDescent="0.25">
      <c r="B156" s="6"/>
      <c r="C156" s="6"/>
      <c r="D156" s="6"/>
      <c r="E156" s="6"/>
      <c r="F156" s="6"/>
      <c r="G156" s="6"/>
      <c r="H156" s="6"/>
      <c r="I156" s="6"/>
      <c r="J156" s="6"/>
    </row>
    <row r="157" spans="2:10" ht="12" customHeight="1" x14ac:dyDescent="0.25">
      <c r="B157" s="6"/>
      <c r="C157" s="6"/>
      <c r="D157" s="6"/>
      <c r="E157" s="6"/>
      <c r="F157" s="6"/>
      <c r="G157" s="6"/>
      <c r="H157" s="6"/>
      <c r="I157" s="6"/>
      <c r="J157" s="6"/>
    </row>
    <row r="158" spans="2:10" ht="12" customHeight="1" x14ac:dyDescent="0.25">
      <c r="B158" s="6"/>
      <c r="C158" s="6"/>
      <c r="D158" s="6"/>
      <c r="E158" s="6"/>
      <c r="F158" s="6"/>
      <c r="G158" s="6"/>
      <c r="H158" s="6"/>
      <c r="I158" s="6"/>
      <c r="J158" s="6"/>
    </row>
    <row r="159" spans="2:10" ht="12" customHeight="1" x14ac:dyDescent="0.25">
      <c r="B159" s="6"/>
      <c r="C159" s="6"/>
      <c r="D159" s="6"/>
      <c r="E159" s="6"/>
      <c r="F159" s="6"/>
      <c r="G159" s="6"/>
      <c r="H159" s="6"/>
      <c r="I159" s="6"/>
      <c r="J159" s="6"/>
    </row>
    <row r="160" spans="2:10" ht="12" customHeight="1" x14ac:dyDescent="0.25">
      <c r="B160" s="6"/>
      <c r="C160" s="6"/>
      <c r="D160" s="6"/>
      <c r="E160" s="6"/>
      <c r="F160" s="6"/>
      <c r="G160" s="6"/>
      <c r="H160" s="6"/>
      <c r="I160" s="6"/>
      <c r="J160" s="6"/>
    </row>
    <row r="161" spans="1:10" ht="12" customHeight="1" x14ac:dyDescent="0.25">
      <c r="B161" s="6"/>
      <c r="C161" s="6"/>
      <c r="D161" s="6"/>
      <c r="E161" s="6"/>
      <c r="F161" s="6"/>
      <c r="G161" s="6"/>
      <c r="H161" s="6"/>
      <c r="I161" s="6"/>
      <c r="J161" s="6"/>
    </row>
    <row r="162" spans="1:10" ht="12" customHeight="1" x14ac:dyDescent="0.25">
      <c r="B162" s="6"/>
      <c r="C162" s="6"/>
      <c r="D162" s="6"/>
      <c r="E162" s="6"/>
      <c r="F162" s="6"/>
      <c r="G162" s="6"/>
      <c r="H162" s="6"/>
      <c r="I162" s="6"/>
      <c r="J162" s="6"/>
    </row>
    <row r="163" spans="1:10" ht="12" customHeight="1" x14ac:dyDescent="0.25">
      <c r="B163" s="6"/>
      <c r="C163" s="6"/>
      <c r="D163" s="6"/>
      <c r="E163" s="6"/>
      <c r="F163" s="6"/>
      <c r="G163" s="6"/>
      <c r="H163" s="6"/>
      <c r="I163" s="6"/>
      <c r="J163" s="6"/>
    </row>
    <row r="164" spans="1:10" ht="12" customHeight="1" x14ac:dyDescent="0.25">
      <c r="B164" s="6"/>
      <c r="C164" s="6"/>
      <c r="D164" s="6"/>
      <c r="E164" s="6"/>
      <c r="F164" s="6"/>
      <c r="G164" s="6"/>
      <c r="H164" s="6"/>
      <c r="I164" s="6"/>
      <c r="J164" s="6"/>
    </row>
    <row r="165" spans="1:10" ht="12" customHeight="1" x14ac:dyDescent="0.25">
      <c r="B165" s="6"/>
      <c r="C165" s="6"/>
      <c r="D165" s="6"/>
      <c r="E165" s="6"/>
      <c r="F165" s="6"/>
      <c r="G165" s="6"/>
      <c r="H165" s="6"/>
      <c r="I165" s="6"/>
      <c r="J165" s="6"/>
    </row>
    <row r="166" spans="1:10" ht="12" customHeight="1" x14ac:dyDescent="0.25">
      <c r="B166" s="6"/>
      <c r="C166" s="6"/>
      <c r="D166" s="6"/>
      <c r="E166" s="6"/>
      <c r="F166" s="6"/>
      <c r="G166" s="6"/>
      <c r="H166" s="6"/>
      <c r="I166" s="6"/>
      <c r="J166" s="6"/>
    </row>
    <row r="167" spans="1:10" ht="12" customHeight="1" x14ac:dyDescent="0.25">
      <c r="B167" s="6"/>
      <c r="C167" s="6"/>
      <c r="D167" s="6"/>
      <c r="E167" s="6"/>
      <c r="F167" s="6"/>
      <c r="G167" s="6"/>
      <c r="H167" s="6"/>
      <c r="I167" s="6"/>
      <c r="J167" s="6"/>
    </row>
    <row r="168" spans="1:10" ht="12" customHeight="1" x14ac:dyDescent="0.25">
      <c r="B168" s="6"/>
      <c r="C168" s="6"/>
      <c r="D168" s="6"/>
      <c r="E168" s="6"/>
      <c r="F168" s="6"/>
      <c r="G168" s="6"/>
      <c r="H168" s="6"/>
      <c r="I168" s="6"/>
      <c r="J168" s="6"/>
    </row>
    <row r="169" spans="1:10" ht="12" customHeight="1" x14ac:dyDescent="0.25">
      <c r="B169" s="6"/>
      <c r="C169" s="6"/>
      <c r="D169" s="6"/>
      <c r="E169" s="6"/>
      <c r="F169" s="6"/>
      <c r="G169" s="6"/>
      <c r="H169" s="6"/>
      <c r="I169" s="6"/>
      <c r="J169" s="6"/>
    </row>
    <row r="170" spans="1:10" ht="12" customHeight="1" x14ac:dyDescent="0.25">
      <c r="B170" s="6"/>
      <c r="C170" s="6"/>
      <c r="D170" s="6"/>
      <c r="E170" s="6"/>
      <c r="F170" s="6"/>
      <c r="G170" s="6"/>
      <c r="H170" s="6"/>
      <c r="I170" s="6"/>
      <c r="J170" s="6"/>
    </row>
    <row r="171" spans="1:10" ht="12" customHeight="1" x14ac:dyDescent="0.25">
      <c r="B171" s="6"/>
      <c r="C171" s="6"/>
      <c r="D171" s="6"/>
      <c r="E171" s="6"/>
      <c r="F171" s="6"/>
      <c r="G171" s="6"/>
      <c r="H171" s="6"/>
      <c r="I171" s="6"/>
      <c r="J171" s="6"/>
    </row>
    <row r="172" spans="1:10" ht="12" customHeight="1" x14ac:dyDescent="0.25">
      <c r="B172" s="6"/>
      <c r="C172" s="6"/>
      <c r="D172" s="6"/>
      <c r="E172" s="6"/>
      <c r="F172" s="6"/>
      <c r="G172" s="6"/>
      <c r="H172" s="6"/>
      <c r="I172" s="6"/>
      <c r="J172" s="6"/>
    </row>
    <row r="173" spans="1:10" ht="12" customHeight="1" x14ac:dyDescent="0.3">
      <c r="A173" s="8"/>
      <c r="B173" s="8"/>
      <c r="C173" s="8"/>
      <c r="D173" s="8"/>
      <c r="E173" s="8"/>
      <c r="F173" s="8"/>
      <c r="G173" s="8"/>
      <c r="H173" s="8"/>
      <c r="I173" s="8"/>
      <c r="J173" s="8"/>
    </row>
    <row r="174" spans="1:10" ht="12" customHeight="1" x14ac:dyDescent="0.25">
      <c r="B174" s="6"/>
      <c r="C174" s="6"/>
      <c r="D174" s="6"/>
      <c r="E174" s="6"/>
      <c r="F174" s="6"/>
      <c r="G174" s="6"/>
      <c r="H174" s="6"/>
      <c r="I174" s="6"/>
      <c r="J174" s="6"/>
    </row>
    <row r="175" spans="1:10" ht="12" customHeight="1" x14ac:dyDescent="0.25">
      <c r="B175" s="6"/>
      <c r="C175" s="6"/>
      <c r="D175" s="6"/>
      <c r="E175" s="6"/>
      <c r="F175" s="6"/>
      <c r="G175" s="6"/>
      <c r="H175" s="6"/>
      <c r="I175" s="6"/>
      <c r="J175" s="6"/>
    </row>
    <row r="176" spans="1:10" ht="12" customHeight="1" x14ac:dyDescent="0.25">
      <c r="B176" s="6"/>
      <c r="C176" s="6"/>
      <c r="D176" s="6"/>
      <c r="E176" s="6"/>
      <c r="F176" s="6"/>
      <c r="G176" s="6"/>
      <c r="H176" s="6"/>
      <c r="I176" s="6"/>
      <c r="J176" s="6"/>
    </row>
    <row r="177" spans="2:10" ht="12" customHeight="1" x14ac:dyDescent="0.25">
      <c r="B177" s="6"/>
      <c r="C177" s="6"/>
      <c r="D177" s="6"/>
      <c r="E177" s="6"/>
      <c r="F177" s="6"/>
      <c r="G177" s="6"/>
      <c r="H177" s="6"/>
      <c r="I177" s="6"/>
      <c r="J177" s="6"/>
    </row>
    <row r="178" spans="2:10" ht="12" customHeight="1" x14ac:dyDescent="0.25">
      <c r="B178" s="6"/>
      <c r="C178" s="6"/>
      <c r="D178" s="6"/>
      <c r="E178" s="6"/>
      <c r="F178" s="6"/>
      <c r="G178" s="6"/>
      <c r="H178" s="6"/>
      <c r="I178" s="6"/>
      <c r="J178" s="6"/>
    </row>
    <row r="179" spans="2:10" ht="12" customHeight="1" x14ac:dyDescent="0.25">
      <c r="B179" s="6"/>
      <c r="C179" s="6"/>
      <c r="D179" s="6"/>
      <c r="E179" s="6"/>
      <c r="F179" s="6"/>
      <c r="G179" s="6"/>
      <c r="H179" s="6"/>
      <c r="I179" s="6"/>
      <c r="J179" s="6"/>
    </row>
    <row r="180" spans="2:10" ht="12" customHeight="1" x14ac:dyDescent="0.25">
      <c r="B180" s="6"/>
      <c r="C180" s="6"/>
      <c r="D180" s="6"/>
      <c r="E180" s="6"/>
      <c r="F180" s="6"/>
      <c r="G180" s="6"/>
      <c r="H180" s="6"/>
      <c r="I180" s="6"/>
      <c r="J180" s="6"/>
    </row>
    <row r="181" spans="2:10" ht="12" customHeight="1" x14ac:dyDescent="0.25">
      <c r="B181" s="6"/>
      <c r="C181" s="6"/>
      <c r="D181" s="6"/>
      <c r="E181" s="6"/>
      <c r="F181" s="6"/>
      <c r="G181" s="6"/>
      <c r="H181" s="6"/>
      <c r="I181" s="6"/>
      <c r="J181" s="6"/>
    </row>
    <row r="182" spans="2:10" ht="12" customHeight="1" x14ac:dyDescent="0.25">
      <c r="B182" s="6"/>
      <c r="C182" s="6"/>
      <c r="D182" s="6"/>
      <c r="E182" s="6"/>
      <c r="F182" s="6"/>
      <c r="G182" s="6"/>
      <c r="H182" s="6"/>
      <c r="I182" s="6"/>
      <c r="J182" s="6"/>
    </row>
    <row r="183" spans="2:10" ht="12" customHeight="1" x14ac:dyDescent="0.25">
      <c r="B183" s="6"/>
      <c r="C183" s="6"/>
      <c r="D183" s="6"/>
      <c r="E183" s="6"/>
      <c r="F183" s="6"/>
      <c r="G183" s="6"/>
      <c r="H183" s="6"/>
      <c r="I183" s="6"/>
      <c r="J183" s="6"/>
    </row>
    <row r="184" spans="2:10" ht="12" customHeight="1" x14ac:dyDescent="0.25">
      <c r="B184" s="6"/>
      <c r="C184" s="6"/>
      <c r="D184" s="6"/>
      <c r="E184" s="6"/>
      <c r="F184" s="6"/>
      <c r="G184" s="6"/>
      <c r="H184" s="6"/>
      <c r="I184" s="6"/>
      <c r="J184" s="6"/>
    </row>
    <row r="185" spans="2:10" ht="12" customHeight="1" x14ac:dyDescent="0.25">
      <c r="B185" s="6"/>
      <c r="C185" s="6"/>
      <c r="D185" s="6"/>
      <c r="E185" s="6"/>
      <c r="F185" s="6"/>
      <c r="G185" s="6"/>
      <c r="H185" s="6"/>
      <c r="I185" s="6"/>
      <c r="J185" s="6"/>
    </row>
    <row r="186" spans="2:10" ht="12" customHeight="1" x14ac:dyDescent="0.25">
      <c r="B186" s="6"/>
      <c r="C186" s="6"/>
      <c r="D186" s="6"/>
      <c r="E186" s="6"/>
      <c r="F186" s="6"/>
      <c r="G186" s="6"/>
      <c r="H186" s="6"/>
      <c r="I186" s="6"/>
      <c r="J186" s="6"/>
    </row>
    <row r="187" spans="2:10" ht="12" customHeight="1" x14ac:dyDescent="0.25">
      <c r="B187" s="6"/>
      <c r="C187" s="6"/>
      <c r="D187" s="6"/>
      <c r="E187" s="6"/>
      <c r="F187" s="6"/>
      <c r="G187" s="6"/>
      <c r="H187" s="6"/>
      <c r="I187" s="6"/>
      <c r="J187" s="6"/>
    </row>
    <row r="188" spans="2:10" ht="12" customHeight="1" x14ac:dyDescent="0.25">
      <c r="B188" s="6"/>
      <c r="C188" s="6"/>
      <c r="D188" s="6"/>
      <c r="E188" s="6"/>
      <c r="F188" s="6"/>
      <c r="G188" s="6"/>
      <c r="H188" s="6"/>
      <c r="I188" s="6"/>
      <c r="J188" s="6"/>
    </row>
    <row r="189" spans="2:10" ht="12" customHeight="1" x14ac:dyDescent="0.25">
      <c r="B189" s="6"/>
      <c r="C189" s="6"/>
      <c r="D189" s="6"/>
      <c r="E189" s="6"/>
      <c r="F189" s="6"/>
      <c r="G189" s="6"/>
      <c r="H189" s="6"/>
      <c r="I189" s="6"/>
      <c r="J189" s="6"/>
    </row>
    <row r="190" spans="2:10" ht="12" customHeight="1" x14ac:dyDescent="0.25"/>
    <row r="191" spans="2:10" ht="12" customHeight="1" x14ac:dyDescent="0.25"/>
    <row r="192" spans="2:10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</sheetData>
  <mergeCells count="53">
    <mergeCell ref="C13:K13"/>
    <mergeCell ref="Q13:R13"/>
    <mergeCell ref="Y12:AB12"/>
    <mergeCell ref="Y15:AB15"/>
    <mergeCell ref="Q15:R15"/>
    <mergeCell ref="S15:T15"/>
    <mergeCell ref="U15:X15"/>
    <mergeCell ref="S12:T12"/>
    <mergeCell ref="Q14:R14"/>
    <mergeCell ref="K41:S41"/>
    <mergeCell ref="K17:S17"/>
    <mergeCell ref="A42:AB61"/>
    <mergeCell ref="U14:X14"/>
    <mergeCell ref="Y14:AB14"/>
    <mergeCell ref="A10:B14"/>
    <mergeCell ref="S13:T13"/>
    <mergeCell ref="U13:X13"/>
    <mergeCell ref="Y13:AB13"/>
    <mergeCell ref="C11:K11"/>
    <mergeCell ref="A18:AB39"/>
    <mergeCell ref="U11:X11"/>
    <mergeCell ref="C10:K10"/>
    <mergeCell ref="O10:P14"/>
    <mergeCell ref="Q10:T10"/>
    <mergeCell ref="Q12:R12"/>
    <mergeCell ref="U10:X10"/>
    <mergeCell ref="S14:T14"/>
    <mergeCell ref="A7:E7"/>
    <mergeCell ref="F7:T7"/>
    <mergeCell ref="U7:W7"/>
    <mergeCell ref="X7:AB7"/>
    <mergeCell ref="A8:E8"/>
    <mergeCell ref="F8:T8"/>
    <mergeCell ref="U8:W8"/>
    <mergeCell ref="X8:AB8"/>
    <mergeCell ref="Y10:AB10"/>
    <mergeCell ref="Y11:AB11"/>
    <mergeCell ref="C12:K12"/>
    <mergeCell ref="Q11:R11"/>
    <mergeCell ref="S11:T11"/>
    <mergeCell ref="U12:X12"/>
    <mergeCell ref="A5:E5"/>
    <mergeCell ref="F5:T5"/>
    <mergeCell ref="U5:V5"/>
    <mergeCell ref="W5:AB5"/>
    <mergeCell ref="A6:E6"/>
    <mergeCell ref="F6:AB6"/>
    <mergeCell ref="A1:AB3"/>
    <mergeCell ref="A4:E4"/>
    <mergeCell ref="F4:Q4"/>
    <mergeCell ref="R4:S4"/>
    <mergeCell ref="U4:V4"/>
    <mergeCell ref="W4:AB4"/>
  </mergeCells>
  <phoneticPr fontId="33" type="noConversion"/>
  <pageMargins left="0.78749999999999998" right="0.78749999999999998" top="0.78749999999999998" bottom="0.78749999999999998" header="0.51180555555555551" footer="0.51180555555555551"/>
  <pageSetup paperSize="9" firstPageNumber="0" orientation="portrait" horizontalDpi="300" verticalDpi="300" r:id="rId1"/>
  <headerFooter alignWithMargins="0">
    <oddFooter>&amp;R&amp;"Tahoma,Normal"&amp;8&amp;F - &amp;A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595"/>
  <sheetViews>
    <sheetView showGridLines="0" tabSelected="1" zoomScaleNormal="100" zoomScaleSheetLayoutView="100" workbookViewId="0">
      <pane ySplit="7" topLeftCell="A233" activePane="bottomLeft" state="frozen"/>
      <selection pane="bottomLeft" activeCell="R233" sqref="R233"/>
    </sheetView>
  </sheetViews>
  <sheetFormatPr defaultRowHeight="12.75" x14ac:dyDescent="0.25"/>
  <cols>
    <col min="1" max="5" width="7.7109375" style="9" customWidth="1"/>
    <col min="6" max="6" width="23.28515625" style="9" customWidth="1"/>
    <col min="7" max="7" width="5.42578125" style="9" customWidth="1"/>
    <col min="8" max="8" width="7" style="9" customWidth="1"/>
    <col min="9" max="9" width="3.7109375" style="9" customWidth="1"/>
    <col min="10" max="10" width="5.42578125" style="9" customWidth="1"/>
    <col min="11" max="12" width="9.140625" style="9" customWidth="1"/>
    <col min="13" max="13" width="9.7109375" style="9" customWidth="1"/>
    <col min="14" max="14" width="5.7109375" style="9" customWidth="1"/>
    <col min="15" max="15" width="9.42578125" style="9" customWidth="1"/>
    <col min="16" max="16" width="16.140625" style="9" bestFit="1" customWidth="1"/>
    <col min="17" max="18" width="16.7109375" style="9" customWidth="1"/>
    <col min="19" max="19" width="10.28515625" style="9" customWidth="1"/>
    <col min="20" max="20" width="49.140625" style="9" customWidth="1"/>
    <col min="21" max="21" width="0" style="9" hidden="1" customWidth="1"/>
    <col min="22" max="22" width="12.7109375" style="9" customWidth="1"/>
    <col min="23" max="16384" width="9.140625" style="9"/>
  </cols>
  <sheetData>
    <row r="1" spans="1:21" s="1" customFormat="1" ht="12" customHeight="1" x14ac:dyDescent="0.25">
      <c r="A1" s="161" t="s">
        <v>26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1"/>
      <c r="P1" s="10"/>
      <c r="Q1" s="10"/>
      <c r="R1" s="10"/>
      <c r="S1" s="10"/>
      <c r="T1" s="10"/>
      <c r="U1" s="10"/>
    </row>
    <row r="2" spans="1:21" s="1" customFormat="1" ht="12" customHeight="1" x14ac:dyDescent="0.25">
      <c r="A2" s="161"/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  <c r="P2" s="10"/>
      <c r="Q2" s="10"/>
      <c r="R2" s="10"/>
      <c r="S2" s="10"/>
      <c r="T2" s="10"/>
      <c r="U2" s="10"/>
    </row>
    <row r="3" spans="1:21" s="1" customFormat="1" ht="12" customHeight="1" x14ac:dyDescent="0.25">
      <c r="A3" s="161"/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  <c r="N3" s="161"/>
      <c r="O3" s="161"/>
      <c r="P3" s="10"/>
      <c r="Q3" s="10"/>
      <c r="R3" s="10"/>
      <c r="S3" s="10"/>
      <c r="T3" s="10"/>
      <c r="U3" s="10"/>
    </row>
    <row r="4" spans="1:21" s="1" customFormat="1" ht="12" customHeight="1" x14ac:dyDescent="0.25">
      <c r="A4" s="162" t="str">
        <f>Contagem!A5&amp;" : "&amp;Contagem!F5</f>
        <v>Aplicação : MEGASOFT</v>
      </c>
      <c r="B4" s="162"/>
      <c r="C4" s="162"/>
      <c r="D4" s="162"/>
      <c r="E4" s="162"/>
      <c r="F4" s="162"/>
      <c r="G4" s="163" t="str">
        <f>Contagem!A6&amp;" : "&amp;Contagem!F6</f>
        <v>Projeto : Pacote 6</v>
      </c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</row>
    <row r="5" spans="1:21" s="12" customFormat="1" ht="12" customHeight="1" x14ac:dyDescent="0.2">
      <c r="A5" s="164" t="str">
        <f>Contagem!A7&amp;" : "&amp;Contagem!F7</f>
        <v>Responsável : Rodrigo Medeiros</v>
      </c>
      <c r="B5" s="164"/>
      <c r="C5" s="164"/>
      <c r="D5" s="164"/>
      <c r="E5" s="164"/>
      <c r="F5" s="164"/>
      <c r="G5" s="163" t="str">
        <f>Contagem!A8&amp;" : "&amp;Contagem!F8</f>
        <v xml:space="preserve">Revisor : </v>
      </c>
      <c r="H5" s="163"/>
      <c r="I5" s="163"/>
      <c r="J5" s="163"/>
      <c r="K5" s="163"/>
      <c r="L5" s="163"/>
      <c r="M5" s="163"/>
      <c r="N5" s="163"/>
      <c r="O5" s="163"/>
      <c r="P5" s="163"/>
      <c r="Q5" s="163"/>
      <c r="R5" s="163"/>
      <c r="S5" s="163"/>
      <c r="T5" s="163"/>
      <c r="U5" s="163"/>
    </row>
    <row r="6" spans="1:21" s="12" customFormat="1" ht="12" customHeight="1" x14ac:dyDescent="0.2">
      <c r="A6" s="168" t="str">
        <f>Contagem!A4&amp;" : "&amp;Contagem!F4</f>
        <v>Empresa : Polisys Informática</v>
      </c>
      <c r="B6" s="168"/>
      <c r="C6" s="168"/>
      <c r="D6" s="168"/>
      <c r="E6" s="168"/>
      <c r="F6" s="163" t="str">
        <f>Contagem!R4&amp;" = "&amp;VALUE(Contagem!T4)</f>
        <v>R$/PF = 0</v>
      </c>
      <c r="G6" s="163"/>
      <c r="H6" s="169" t="str">
        <f>" Custo= "&amp;DOLLAR(Contagem!W4)</f>
        <v xml:space="preserve"> Custo= R$ 0,00</v>
      </c>
      <c r="I6" s="169"/>
      <c r="J6" s="169"/>
      <c r="K6" s="169"/>
      <c r="L6" s="169"/>
      <c r="M6" s="169"/>
      <c r="N6" s="165" t="str">
        <f>"PF  = "&amp;VALUE(Contagem!W5)</f>
        <v>PF  = 1581,5</v>
      </c>
      <c r="O6" s="165"/>
      <c r="P6" s="95"/>
      <c r="Q6" s="13"/>
      <c r="R6" s="13"/>
      <c r="S6" s="13"/>
      <c r="T6" s="13"/>
      <c r="U6" s="14"/>
    </row>
    <row r="7" spans="1:21" s="19" customFormat="1" ht="12" customHeight="1" x14ac:dyDescent="0.25">
      <c r="A7" s="166" t="s">
        <v>27</v>
      </c>
      <c r="B7" s="166"/>
      <c r="C7" s="166"/>
      <c r="D7" s="166"/>
      <c r="E7" s="166"/>
      <c r="F7" s="166"/>
      <c r="G7" s="15" t="s">
        <v>28</v>
      </c>
      <c r="H7" s="16" t="s">
        <v>29</v>
      </c>
      <c r="I7" s="17" t="s">
        <v>30</v>
      </c>
      <c r="J7" s="17" t="s">
        <v>31</v>
      </c>
      <c r="K7" s="17" t="s">
        <v>32</v>
      </c>
      <c r="L7" s="17" t="s">
        <v>33</v>
      </c>
      <c r="M7" s="17" t="s">
        <v>34</v>
      </c>
      <c r="N7" s="17" t="s">
        <v>5</v>
      </c>
      <c r="O7" s="18" t="s">
        <v>16</v>
      </c>
      <c r="P7" s="93" t="s">
        <v>78</v>
      </c>
      <c r="Q7" s="167" t="s">
        <v>35</v>
      </c>
      <c r="R7" s="167"/>
      <c r="S7" s="167"/>
      <c r="T7" s="167"/>
      <c r="U7" s="167"/>
    </row>
    <row r="8" spans="1:21" s="66" customFormat="1" ht="13.5" customHeight="1" x14ac:dyDescent="0.25">
      <c r="A8" s="155" t="s">
        <v>74</v>
      </c>
      <c r="B8" s="156"/>
      <c r="C8" s="156"/>
      <c r="D8" s="156"/>
      <c r="E8" s="156"/>
      <c r="F8" s="157"/>
      <c r="G8" s="68"/>
      <c r="H8" s="68"/>
      <c r="I8" s="68"/>
      <c r="J8" s="68"/>
      <c r="K8" s="70" t="str">
        <f t="shared" ref="K8:K11" si="0">CONCATENATE(G8,L8)</f>
        <v/>
      </c>
      <c r="L8" s="71" t="str">
        <f t="shared" ref="L8:L11" si="1">IF(OR(ISBLANK(I8),ISBLANK(J8)),IF(OR(G8="ALI",G8="AIE"),"L",IF(ISBLANK(G8),"","A")),IF(G8="EE",IF(J8&gt;=3,IF(I8&gt;=5,"H","A"),IF(J8&gt;=2,IF(I8&gt;=16,"H",IF(I8&lt;=4,"L","A")),IF(I8&lt;=15,"L","A"))),IF(OR(G8="SE",G8="CE"),IF(J8&gt;=4,IF(I8&gt;=6,"H","A"),IF(J8&gt;=2,IF(I8&gt;=20,"H",IF(I8&lt;=5,"L","A")),IF(I8&lt;=19,"L","A"))),IF(OR(G8="ALI",G8="AIE"),IF(J8&gt;=6,IF(I8&gt;=20,"H","A"),IF(J8&gt;=2,IF(I8&gt;=51,"H",IF(I8&lt;=19,"L","A")),IF(I8&lt;=50,"L","A")))))))</f>
        <v/>
      </c>
      <c r="M8" s="72" t="str">
        <f t="shared" ref="M8:M11" si="2">IF(L8="L","Baixa",IF(L8="A","Média",IF(L8="","","Alta")))</f>
        <v/>
      </c>
      <c r="N8" s="70" t="str">
        <f t="shared" ref="N8:N11" si="3">IF(ISBLANK(G8),"",IF(G8="ALI",IF(L8="L",7,IF(L8="A",10,15)),IF(G8="AIE",IF(L8="L",5,IF(L8="A",7,10)),IF(G8="SE",IF(L8="L",4,IF(L8="A",5,7)),IF(OR(G8="EE",G8="CE"),IF(L8="L",3,IF(L8="A",4,6)))))))</f>
        <v/>
      </c>
      <c r="O8" s="73" t="str">
        <f>IF(H8="I",N8*Contagem!$U$11,IF(H8="E",N8*Contagem!$U$13,IF(H8="A",N8*Contagem!$U$12,IF(H8="T",N8*Contagem!$U$14,""))))</f>
        <v/>
      </c>
      <c r="P8" s="73"/>
      <c r="Q8" s="69"/>
      <c r="R8" s="69"/>
      <c r="S8" s="69"/>
      <c r="T8" s="69"/>
      <c r="U8" s="69"/>
    </row>
    <row r="9" spans="1:21" s="66" customFormat="1" ht="13.5" customHeight="1" x14ac:dyDescent="0.25">
      <c r="A9" s="151" t="s">
        <v>87</v>
      </c>
      <c r="B9" s="152"/>
      <c r="C9" s="152"/>
      <c r="D9" s="152"/>
      <c r="E9" s="152"/>
      <c r="F9" s="153"/>
      <c r="G9" s="68"/>
      <c r="H9" s="68"/>
      <c r="I9" s="68"/>
      <c r="J9" s="68"/>
      <c r="K9" s="70" t="str">
        <f t="shared" si="0"/>
        <v/>
      </c>
      <c r="L9" s="71" t="str">
        <f t="shared" si="1"/>
        <v/>
      </c>
      <c r="M9" s="72" t="str">
        <f t="shared" si="2"/>
        <v/>
      </c>
      <c r="N9" s="70" t="str">
        <f t="shared" si="3"/>
        <v/>
      </c>
      <c r="O9" s="73" t="str">
        <f>IF(H9="I",N9*Contagem!$U$11,IF(H9="E",N9*Contagem!$U$13,IF(H9="A",N9*Contagem!$U$12,IF(H9="T",N9*Contagem!$U$14,""))))</f>
        <v/>
      </c>
      <c r="P9" s="73"/>
      <c r="Q9" s="99"/>
      <c r="R9" s="99" t="s">
        <v>87</v>
      </c>
      <c r="S9" s="99"/>
      <c r="T9" s="99"/>
      <c r="U9" s="94"/>
    </row>
    <row r="10" spans="1:21" s="66" customFormat="1" ht="13.5" customHeight="1" x14ac:dyDescent="0.25">
      <c r="A10" s="145" t="s">
        <v>88</v>
      </c>
      <c r="B10" s="146"/>
      <c r="C10" s="146"/>
      <c r="D10" s="146"/>
      <c r="E10" s="146"/>
      <c r="F10" s="147"/>
      <c r="G10" s="68"/>
      <c r="H10" s="68"/>
      <c r="I10" s="68"/>
      <c r="J10" s="68"/>
      <c r="K10" s="70" t="str">
        <f t="shared" si="0"/>
        <v/>
      </c>
      <c r="L10" s="71" t="str">
        <f t="shared" si="1"/>
        <v/>
      </c>
      <c r="M10" s="72" t="str">
        <f t="shared" si="2"/>
        <v/>
      </c>
      <c r="N10" s="70" t="str">
        <f t="shared" si="3"/>
        <v/>
      </c>
      <c r="O10" s="73" t="str">
        <f>IF(H10="I",N10*Contagem!$U$11,IF(H10="E",N10*Contagem!$U$13,IF(H10="A",N10*Contagem!$U$12,IF(H10="T",N10*Contagem!$U$14,""))))</f>
        <v/>
      </c>
      <c r="P10" s="73" t="s">
        <v>80</v>
      </c>
      <c r="Q10" s="120"/>
      <c r="R10" s="88"/>
      <c r="S10" s="88"/>
      <c r="T10" s="88"/>
      <c r="U10" s="88"/>
    </row>
    <row r="11" spans="1:21" s="66" customFormat="1" ht="13.5" customHeight="1" x14ac:dyDescent="0.25">
      <c r="A11" s="148" t="s">
        <v>81</v>
      </c>
      <c r="B11" s="149"/>
      <c r="C11" s="149"/>
      <c r="D11" s="149"/>
      <c r="E11" s="149"/>
      <c r="F11" s="150"/>
      <c r="G11" s="68" t="s">
        <v>38</v>
      </c>
      <c r="H11" s="68" t="s">
        <v>89</v>
      </c>
      <c r="I11" s="68">
        <v>6</v>
      </c>
      <c r="J11" s="68">
        <v>2</v>
      </c>
      <c r="K11" s="70" t="str">
        <f t="shared" si="0"/>
        <v>CEA</v>
      </c>
      <c r="L11" s="71" t="str">
        <f t="shared" si="1"/>
        <v>A</v>
      </c>
      <c r="M11" s="72" t="str">
        <f t="shared" si="2"/>
        <v>Média</v>
      </c>
      <c r="N11" s="70">
        <f t="shared" si="3"/>
        <v>4</v>
      </c>
      <c r="O11" s="73">
        <f>IF(H11="I",N11*Contagem!$U$11,IF(H11="E",N11*Contagem!$U$13,IF(H11="A",N11*Contagem!$U$12,IF(H11="T",N11*Contagem!$U$14,""))))</f>
        <v>4</v>
      </c>
      <c r="P11" s="73" t="s">
        <v>80</v>
      </c>
      <c r="Q11" s="120" t="s">
        <v>90</v>
      </c>
      <c r="R11" s="88"/>
      <c r="S11" s="88"/>
      <c r="T11" s="88"/>
      <c r="U11" s="88"/>
    </row>
    <row r="12" spans="1:21" s="66" customFormat="1" ht="13.5" customHeight="1" x14ac:dyDescent="0.25">
      <c r="A12" s="148"/>
      <c r="B12" s="149"/>
      <c r="C12" s="149"/>
      <c r="D12" s="149"/>
      <c r="E12" s="149"/>
      <c r="F12" s="150"/>
      <c r="G12" s="68"/>
      <c r="H12" s="68"/>
      <c r="I12" s="68"/>
      <c r="J12" s="68"/>
      <c r="K12" s="70" t="str">
        <f t="shared" ref="K12:K58" si="4">CONCATENATE(G12,L12)</f>
        <v/>
      </c>
      <c r="L12" s="71" t="str">
        <f t="shared" ref="L12:L58" si="5">IF(OR(ISBLANK(I12),ISBLANK(J12)),IF(OR(G12="ALI",G12="AIE"),"L",IF(ISBLANK(G12),"","A")),IF(G12="EE",IF(J12&gt;=3,IF(I12&gt;=5,"H","A"),IF(J12&gt;=2,IF(I12&gt;=16,"H",IF(I12&lt;=4,"L","A")),IF(I12&lt;=15,"L","A"))),IF(OR(G12="SE",G12="CE"),IF(J12&gt;=4,IF(I12&gt;=6,"H","A"),IF(J12&gt;=2,IF(I12&gt;=20,"H",IF(I12&lt;=5,"L","A")),IF(I12&lt;=19,"L","A"))),IF(OR(G12="ALI",G12="AIE"),IF(J12&gt;=6,IF(I12&gt;=20,"H","A"),IF(J12&gt;=2,IF(I12&gt;=51,"H",IF(I12&lt;=19,"L","A")),IF(I12&lt;=50,"L","A")))))))</f>
        <v/>
      </c>
      <c r="M12" s="72" t="str">
        <f t="shared" ref="M12:M58" si="6">IF(L12="L","Baixa",IF(L12="A","Média",IF(L12="","","Alta")))</f>
        <v/>
      </c>
      <c r="N12" s="70" t="str">
        <f t="shared" ref="N12:N58" si="7">IF(ISBLANK(G12),"",IF(G12="ALI",IF(L12="L",7,IF(L12="A",10,15)),IF(G12="AIE",IF(L12="L",5,IF(L12="A",7,10)),IF(G12="SE",IF(L12="L",4,IF(L12="A",5,7)),IF(OR(G12="EE",G12="CE"),IF(L12="L",3,IF(L12="A",4,6)))))))</f>
        <v/>
      </c>
      <c r="O12" s="73" t="str">
        <f>IF(H12="I",N12*Contagem!$U$11,IF(H12="E",N12*Contagem!$U$13,IF(H12="A",N12*Contagem!$U$12,IF(H12="T",N12*Contagem!$U$14,""))))</f>
        <v/>
      </c>
      <c r="P12" s="73"/>
      <c r="Q12" s="104"/>
      <c r="R12" s="104"/>
      <c r="S12" s="104"/>
      <c r="T12" s="104"/>
      <c r="U12" s="104"/>
    </row>
    <row r="13" spans="1:21" s="66" customFormat="1" ht="13.5" customHeight="1" x14ac:dyDescent="0.25">
      <c r="A13" s="151" t="s">
        <v>87</v>
      </c>
      <c r="B13" s="152"/>
      <c r="C13" s="152"/>
      <c r="D13" s="152"/>
      <c r="E13" s="152"/>
      <c r="F13" s="153"/>
      <c r="G13" s="68"/>
      <c r="H13" s="68"/>
      <c r="I13" s="68"/>
      <c r="J13" s="68"/>
      <c r="K13" s="70" t="str">
        <f t="shared" si="4"/>
        <v/>
      </c>
      <c r="L13" s="71" t="str">
        <f t="shared" si="5"/>
        <v/>
      </c>
      <c r="M13" s="72" t="str">
        <f t="shared" si="6"/>
        <v/>
      </c>
      <c r="N13" s="70" t="str">
        <f t="shared" si="7"/>
        <v/>
      </c>
      <c r="O13" s="73" t="str">
        <f>IF(H13="I",N13*Contagem!$U$11,IF(H13="E",N13*Contagem!$U$13,IF(H13="A",N13*Contagem!$U$12,IF(H13="T",N13*Contagem!$U$14,""))))</f>
        <v/>
      </c>
      <c r="P13" s="73"/>
      <c r="Q13" s="112"/>
      <c r="R13" s="112" t="s">
        <v>87</v>
      </c>
      <c r="S13" s="112"/>
      <c r="T13" s="112"/>
      <c r="U13" s="111"/>
    </row>
    <row r="14" spans="1:21" s="66" customFormat="1" ht="13.5" customHeight="1" x14ac:dyDescent="0.25">
      <c r="A14" s="148"/>
      <c r="B14" s="149"/>
      <c r="C14" s="149"/>
      <c r="D14" s="149"/>
      <c r="E14" s="149"/>
      <c r="F14" s="150"/>
      <c r="G14" s="68"/>
      <c r="H14" s="68"/>
      <c r="I14" s="68"/>
      <c r="J14" s="68"/>
      <c r="K14" s="70" t="str">
        <f t="shared" si="4"/>
        <v/>
      </c>
      <c r="L14" s="71" t="str">
        <f t="shared" si="5"/>
        <v/>
      </c>
      <c r="M14" s="72" t="str">
        <f t="shared" si="6"/>
        <v/>
      </c>
      <c r="N14" s="70" t="str">
        <f t="shared" si="7"/>
        <v/>
      </c>
      <c r="O14" s="73" t="str">
        <f>IF(H14="I",N14*Contagem!$U$11,IF(H14="E",N14*Contagem!$U$13,IF(H14="A",N14*Contagem!$U$12,IF(H14="T",N14*Contagem!$U$14,""))))</f>
        <v/>
      </c>
      <c r="P14" s="73"/>
      <c r="Q14" s="104"/>
      <c r="R14" s="104"/>
      <c r="S14" s="104"/>
      <c r="T14" s="104"/>
      <c r="U14" s="104"/>
    </row>
    <row r="15" spans="1:21" s="66" customFormat="1" ht="13.5" customHeight="1" x14ac:dyDescent="0.25">
      <c r="A15" s="151" t="s">
        <v>91</v>
      </c>
      <c r="B15" s="152"/>
      <c r="C15" s="152"/>
      <c r="D15" s="152"/>
      <c r="E15" s="152"/>
      <c r="F15" s="153"/>
      <c r="G15" s="68"/>
      <c r="H15" s="68"/>
      <c r="I15" s="68"/>
      <c r="J15" s="68"/>
      <c r="K15" s="70" t="str">
        <f t="shared" si="4"/>
        <v/>
      </c>
      <c r="L15" s="71" t="str">
        <f t="shared" si="5"/>
        <v/>
      </c>
      <c r="M15" s="72" t="str">
        <f t="shared" si="6"/>
        <v/>
      </c>
      <c r="N15" s="70" t="str">
        <f t="shared" si="7"/>
        <v/>
      </c>
      <c r="O15" s="73" t="str">
        <f>IF(H15="I",N15*Contagem!$U$11,IF(H15="E",N15*Contagem!$U$13,IF(H15="A",N15*Contagem!$U$12,IF(H15="T",N15*Contagem!$U$14,""))))</f>
        <v/>
      </c>
      <c r="P15" s="73"/>
      <c r="Q15" s="112"/>
      <c r="R15" s="112" t="s">
        <v>91</v>
      </c>
      <c r="S15" s="112"/>
      <c r="T15" s="112"/>
      <c r="U15" s="111"/>
    </row>
    <row r="16" spans="1:21" s="66" customFormat="1" ht="13.5" customHeight="1" x14ac:dyDescent="0.25">
      <c r="A16" s="145" t="s">
        <v>92</v>
      </c>
      <c r="B16" s="146"/>
      <c r="C16" s="146"/>
      <c r="D16" s="146"/>
      <c r="E16" s="146"/>
      <c r="F16" s="147"/>
      <c r="G16" s="68"/>
      <c r="H16" s="68"/>
      <c r="I16" s="68"/>
      <c r="J16" s="68"/>
      <c r="K16" s="70" t="str">
        <f t="shared" si="4"/>
        <v/>
      </c>
      <c r="L16" s="71" t="str">
        <f t="shared" si="5"/>
        <v/>
      </c>
      <c r="M16" s="72" t="str">
        <f t="shared" si="6"/>
        <v/>
      </c>
      <c r="N16" s="70" t="str">
        <f t="shared" si="7"/>
        <v/>
      </c>
      <c r="O16" s="73" t="str">
        <f>IF(H16="I",N16*Contagem!$U$11,IF(H16="E",N16*Contagem!$U$13,IF(H16="A",N16*Contagem!$U$12,IF(H16="T",N16*Contagem!$U$14,""))))</f>
        <v/>
      </c>
      <c r="P16" s="73" t="s">
        <v>82</v>
      </c>
      <c r="Q16" s="104"/>
      <c r="R16" s="104"/>
      <c r="S16" s="104"/>
      <c r="T16" s="104"/>
      <c r="U16" s="104"/>
    </row>
    <row r="17" spans="1:21" s="66" customFormat="1" ht="13.5" customHeight="1" x14ac:dyDescent="0.25">
      <c r="A17" s="148" t="s">
        <v>92</v>
      </c>
      <c r="B17" s="149"/>
      <c r="C17" s="149"/>
      <c r="D17" s="149"/>
      <c r="E17" s="149"/>
      <c r="F17" s="150"/>
      <c r="G17" s="68" t="s">
        <v>40</v>
      </c>
      <c r="H17" s="68" t="s">
        <v>89</v>
      </c>
      <c r="I17" s="68">
        <v>11</v>
      </c>
      <c r="J17" s="68">
        <v>4</v>
      </c>
      <c r="K17" s="70" t="str">
        <f t="shared" si="4"/>
        <v>SEH</v>
      </c>
      <c r="L17" s="71" t="str">
        <f t="shared" si="5"/>
        <v>H</v>
      </c>
      <c r="M17" s="72" t="str">
        <f t="shared" si="6"/>
        <v>Alta</v>
      </c>
      <c r="N17" s="70">
        <f t="shared" si="7"/>
        <v>7</v>
      </c>
      <c r="O17" s="73">
        <f>IF(H17="I",N17*Contagem!$U$11,IF(H17="E",N17*Contagem!$U$13,IF(H17="A",N17*Contagem!$U$12,IF(H17="T",N17*Contagem!$U$14,""))))</f>
        <v>7</v>
      </c>
      <c r="P17" s="73" t="s">
        <v>82</v>
      </c>
      <c r="Q17" s="104" t="s">
        <v>93</v>
      </c>
      <c r="R17" s="104"/>
      <c r="S17" s="104"/>
      <c r="T17" s="104"/>
      <c r="U17" s="104"/>
    </row>
    <row r="18" spans="1:21" s="66" customFormat="1" ht="13.5" customHeight="1" x14ac:dyDescent="0.25">
      <c r="A18" s="148"/>
      <c r="B18" s="149"/>
      <c r="C18" s="149"/>
      <c r="D18" s="149"/>
      <c r="E18" s="149"/>
      <c r="F18" s="150"/>
      <c r="G18" s="68"/>
      <c r="H18" s="68"/>
      <c r="I18" s="68"/>
      <c r="J18" s="68"/>
      <c r="K18" s="70" t="str">
        <f t="shared" si="4"/>
        <v/>
      </c>
      <c r="L18" s="71" t="str">
        <f t="shared" si="5"/>
        <v/>
      </c>
      <c r="M18" s="72" t="str">
        <f t="shared" si="6"/>
        <v/>
      </c>
      <c r="N18" s="70" t="str">
        <f t="shared" si="7"/>
        <v/>
      </c>
      <c r="O18" s="73" t="str">
        <f>IF(H18="I",N18*Contagem!$U$11,IF(H18="E",N18*Contagem!$U$13,IF(H18="A",N18*Contagem!$U$12,IF(H18="T",N18*Contagem!$U$14,""))))</f>
        <v/>
      </c>
      <c r="P18" s="73"/>
      <c r="Q18" s="104"/>
      <c r="R18" s="104"/>
      <c r="S18" s="104"/>
      <c r="T18" s="104"/>
      <c r="U18" s="104"/>
    </row>
    <row r="19" spans="1:21" s="66" customFormat="1" ht="13.5" customHeight="1" x14ac:dyDescent="0.25">
      <c r="A19" s="145" t="s">
        <v>94</v>
      </c>
      <c r="B19" s="146"/>
      <c r="C19" s="146"/>
      <c r="D19" s="146"/>
      <c r="E19" s="146"/>
      <c r="F19" s="147"/>
      <c r="G19" s="68"/>
      <c r="H19" s="68"/>
      <c r="I19" s="68"/>
      <c r="J19" s="68"/>
      <c r="K19" s="70" t="str">
        <f t="shared" si="4"/>
        <v/>
      </c>
      <c r="L19" s="71" t="str">
        <f t="shared" si="5"/>
        <v/>
      </c>
      <c r="M19" s="72" t="str">
        <f t="shared" si="6"/>
        <v/>
      </c>
      <c r="N19" s="70" t="str">
        <f t="shared" si="7"/>
        <v/>
      </c>
      <c r="O19" s="73" t="str">
        <f>IF(H19="I",N19*Contagem!$U$11,IF(H19="E",N19*Contagem!$U$13,IF(H19="A",N19*Contagem!$U$12,IF(H19="T",N19*Contagem!$U$14,""))))</f>
        <v/>
      </c>
      <c r="P19" s="73" t="s">
        <v>82</v>
      </c>
      <c r="Q19" s="104"/>
      <c r="R19" s="104"/>
      <c r="S19" s="104"/>
      <c r="T19" s="104"/>
      <c r="U19" s="104"/>
    </row>
    <row r="20" spans="1:21" s="66" customFormat="1" ht="13.5" customHeight="1" x14ac:dyDescent="0.25">
      <c r="A20" s="148" t="s">
        <v>94</v>
      </c>
      <c r="B20" s="149"/>
      <c r="C20" s="149"/>
      <c r="D20" s="149"/>
      <c r="E20" s="149"/>
      <c r="F20" s="150"/>
      <c r="G20" s="68" t="s">
        <v>40</v>
      </c>
      <c r="H20" s="68" t="s">
        <v>89</v>
      </c>
      <c r="I20" s="68">
        <v>10</v>
      </c>
      <c r="J20" s="68">
        <v>7</v>
      </c>
      <c r="K20" s="70" t="str">
        <f t="shared" si="4"/>
        <v>SEH</v>
      </c>
      <c r="L20" s="71" t="str">
        <f t="shared" si="5"/>
        <v>H</v>
      </c>
      <c r="M20" s="72" t="str">
        <f t="shared" si="6"/>
        <v>Alta</v>
      </c>
      <c r="N20" s="70">
        <f t="shared" si="7"/>
        <v>7</v>
      </c>
      <c r="O20" s="73">
        <f>IF(H20="I",N20*Contagem!$U$11,IF(H20="E",N20*Contagem!$U$13,IF(H20="A",N20*Contagem!$U$12,IF(H20="T",N20*Contagem!$U$14,""))))</f>
        <v>7</v>
      </c>
      <c r="P20" s="73" t="s">
        <v>82</v>
      </c>
      <c r="Q20" s="113" t="s">
        <v>95</v>
      </c>
      <c r="R20" s="104"/>
      <c r="S20" s="104"/>
      <c r="T20" s="104"/>
      <c r="U20" s="104"/>
    </row>
    <row r="21" spans="1:21" s="66" customFormat="1" ht="13.5" customHeight="1" x14ac:dyDescent="0.25">
      <c r="A21" s="148"/>
      <c r="B21" s="149"/>
      <c r="C21" s="149"/>
      <c r="D21" s="149"/>
      <c r="E21" s="149"/>
      <c r="F21" s="150"/>
      <c r="G21" s="68"/>
      <c r="H21" s="68"/>
      <c r="I21" s="68"/>
      <c r="J21" s="68"/>
      <c r="K21" s="70" t="str">
        <f t="shared" si="4"/>
        <v/>
      </c>
      <c r="L21" s="71" t="str">
        <f t="shared" si="5"/>
        <v/>
      </c>
      <c r="M21" s="72" t="str">
        <f t="shared" si="6"/>
        <v/>
      </c>
      <c r="N21" s="70" t="str">
        <f t="shared" si="7"/>
        <v/>
      </c>
      <c r="O21" s="73" t="str">
        <f>IF(H21="I",N21*Contagem!$U$11,IF(H21="E",N21*Contagem!$U$13,IF(H21="A",N21*Contagem!$U$12,IF(H21="T",N21*Contagem!$U$14,""))))</f>
        <v/>
      </c>
      <c r="P21" s="73"/>
      <c r="Q21" s="113"/>
      <c r="R21" s="104"/>
      <c r="S21" s="104"/>
      <c r="T21" s="104"/>
      <c r="U21" s="104"/>
    </row>
    <row r="22" spans="1:21" s="66" customFormat="1" ht="13.5" customHeight="1" x14ac:dyDescent="0.25">
      <c r="A22" s="145" t="s">
        <v>96</v>
      </c>
      <c r="B22" s="146"/>
      <c r="C22" s="146"/>
      <c r="D22" s="146"/>
      <c r="E22" s="146"/>
      <c r="F22" s="147"/>
      <c r="G22" s="68"/>
      <c r="H22" s="68"/>
      <c r="I22" s="68"/>
      <c r="J22" s="68"/>
      <c r="K22" s="70" t="str">
        <f t="shared" si="4"/>
        <v/>
      </c>
      <c r="L22" s="71" t="str">
        <f t="shared" si="5"/>
        <v/>
      </c>
      <c r="M22" s="72" t="str">
        <f t="shared" si="6"/>
        <v/>
      </c>
      <c r="N22" s="70" t="str">
        <f t="shared" si="7"/>
        <v/>
      </c>
      <c r="O22" s="73" t="str">
        <f>IF(H22="I",N22*Contagem!$U$11,IF(H22="E",N22*Contagem!$U$13,IF(H22="A",N22*Contagem!$U$12,IF(H22="T",N22*Contagem!$U$14,""))))</f>
        <v/>
      </c>
      <c r="P22" s="73" t="s">
        <v>82</v>
      </c>
      <c r="Q22" s="104"/>
      <c r="R22" s="104"/>
      <c r="S22" s="104"/>
      <c r="T22" s="104"/>
      <c r="U22" s="104"/>
    </row>
    <row r="23" spans="1:21" s="66" customFormat="1" ht="13.5" customHeight="1" x14ac:dyDescent="0.25">
      <c r="A23" s="148" t="s">
        <v>97</v>
      </c>
      <c r="B23" s="149"/>
      <c r="C23" s="149"/>
      <c r="D23" s="149"/>
      <c r="E23" s="149"/>
      <c r="F23" s="150"/>
      <c r="G23" s="68" t="s">
        <v>40</v>
      </c>
      <c r="H23" s="68" t="s">
        <v>89</v>
      </c>
      <c r="I23" s="68">
        <v>18</v>
      </c>
      <c r="J23" s="68">
        <v>5</v>
      </c>
      <c r="K23" s="70" t="str">
        <f t="shared" si="4"/>
        <v>SEH</v>
      </c>
      <c r="L23" s="71" t="str">
        <f t="shared" si="5"/>
        <v>H</v>
      </c>
      <c r="M23" s="72" t="str">
        <f t="shared" si="6"/>
        <v>Alta</v>
      </c>
      <c r="N23" s="70">
        <f t="shared" si="7"/>
        <v>7</v>
      </c>
      <c r="O23" s="73">
        <f>IF(H23="I",N23*Contagem!$U$11,IF(H23="E",N23*Contagem!$U$13,IF(H23="A",N23*Contagem!$U$12,IF(H23="T",N23*Contagem!$U$14,""))))</f>
        <v>7</v>
      </c>
      <c r="P23" s="73" t="s">
        <v>82</v>
      </c>
      <c r="Q23" s="104" t="s">
        <v>100</v>
      </c>
      <c r="R23" s="104"/>
      <c r="S23" s="104"/>
      <c r="T23" s="104"/>
      <c r="U23" s="104"/>
    </row>
    <row r="24" spans="1:21" s="66" customFormat="1" ht="13.5" customHeight="1" x14ac:dyDescent="0.25">
      <c r="A24" s="148" t="s">
        <v>98</v>
      </c>
      <c r="B24" s="149"/>
      <c r="C24" s="149"/>
      <c r="D24" s="149"/>
      <c r="E24" s="149"/>
      <c r="F24" s="150"/>
      <c r="G24" s="68" t="s">
        <v>40</v>
      </c>
      <c r="H24" s="68" t="s">
        <v>89</v>
      </c>
      <c r="I24" s="68">
        <v>19</v>
      </c>
      <c r="J24" s="68">
        <v>4</v>
      </c>
      <c r="K24" s="70" t="str">
        <f t="shared" si="4"/>
        <v>SEH</v>
      </c>
      <c r="L24" s="71" t="str">
        <f t="shared" si="5"/>
        <v>H</v>
      </c>
      <c r="M24" s="72" t="str">
        <f t="shared" si="6"/>
        <v>Alta</v>
      </c>
      <c r="N24" s="70">
        <f t="shared" si="7"/>
        <v>7</v>
      </c>
      <c r="O24" s="73">
        <f>IF(H24="I",N24*Contagem!$U$11,IF(H24="E",N24*Contagem!$U$13,IF(H24="A",N24*Contagem!$U$12,IF(H24="T",N24*Contagem!$U$14,""))))</f>
        <v>7</v>
      </c>
      <c r="P24" s="73" t="s">
        <v>82</v>
      </c>
      <c r="Q24" s="113" t="s">
        <v>101</v>
      </c>
      <c r="R24" s="104"/>
      <c r="S24" s="104"/>
      <c r="T24" s="104"/>
      <c r="U24" s="104"/>
    </row>
    <row r="25" spans="1:21" s="66" customFormat="1" ht="13.5" customHeight="1" x14ac:dyDescent="0.25">
      <c r="A25" s="148" t="s">
        <v>99</v>
      </c>
      <c r="B25" s="149"/>
      <c r="C25" s="149"/>
      <c r="D25" s="149"/>
      <c r="E25" s="149"/>
      <c r="F25" s="150"/>
      <c r="G25" s="68" t="s">
        <v>40</v>
      </c>
      <c r="H25" s="68" t="s">
        <v>89</v>
      </c>
      <c r="I25" s="68">
        <v>19</v>
      </c>
      <c r="J25" s="68">
        <v>4</v>
      </c>
      <c r="K25" s="70" t="str">
        <f t="shared" si="4"/>
        <v>SEH</v>
      </c>
      <c r="L25" s="71" t="str">
        <f t="shared" si="5"/>
        <v>H</v>
      </c>
      <c r="M25" s="72" t="str">
        <f t="shared" si="6"/>
        <v>Alta</v>
      </c>
      <c r="N25" s="70">
        <f t="shared" si="7"/>
        <v>7</v>
      </c>
      <c r="O25" s="73">
        <f>IF(H25="I",N25*Contagem!$U$11,IF(H25="E",N25*Contagem!$U$13,IF(H25="A",N25*Contagem!$U$12,IF(H25="T",N25*Contagem!$U$14,""))))</f>
        <v>7</v>
      </c>
      <c r="P25" s="73" t="s">
        <v>82</v>
      </c>
      <c r="Q25" s="113" t="s">
        <v>102</v>
      </c>
      <c r="R25" s="104"/>
      <c r="S25" s="104"/>
      <c r="T25" s="104"/>
      <c r="U25" s="104"/>
    </row>
    <row r="26" spans="1:21" s="66" customFormat="1" ht="13.5" customHeight="1" x14ac:dyDescent="0.25">
      <c r="A26" s="148"/>
      <c r="B26" s="149"/>
      <c r="C26" s="149"/>
      <c r="D26" s="149"/>
      <c r="E26" s="149"/>
      <c r="F26" s="150"/>
      <c r="G26" s="68"/>
      <c r="H26" s="68"/>
      <c r="I26" s="68"/>
      <c r="J26" s="68"/>
      <c r="K26" s="70" t="str">
        <f t="shared" si="4"/>
        <v/>
      </c>
      <c r="L26" s="71" t="str">
        <f t="shared" si="5"/>
        <v/>
      </c>
      <c r="M26" s="72" t="str">
        <f t="shared" si="6"/>
        <v/>
      </c>
      <c r="N26" s="70" t="str">
        <f t="shared" si="7"/>
        <v/>
      </c>
      <c r="O26" s="73" t="str">
        <f>IF(H26="I",N26*Contagem!$U$11,IF(H26="E",N26*Contagem!$U$13,IF(H26="A",N26*Contagem!$U$12,IF(H26="T",N26*Contagem!$U$14,""))))</f>
        <v/>
      </c>
      <c r="P26" s="73"/>
      <c r="Q26" s="113"/>
      <c r="R26" s="104"/>
      <c r="S26" s="104"/>
      <c r="T26" s="104"/>
      <c r="U26" s="104"/>
    </row>
    <row r="27" spans="1:21" s="66" customFormat="1" ht="13.5" customHeight="1" x14ac:dyDescent="0.25">
      <c r="A27" s="145" t="s">
        <v>103</v>
      </c>
      <c r="B27" s="146"/>
      <c r="C27" s="146"/>
      <c r="D27" s="146"/>
      <c r="E27" s="146"/>
      <c r="F27" s="147"/>
      <c r="G27" s="68"/>
      <c r="H27" s="68"/>
      <c r="I27" s="68"/>
      <c r="J27" s="68"/>
      <c r="K27" s="70" t="str">
        <f t="shared" si="4"/>
        <v/>
      </c>
      <c r="L27" s="71" t="str">
        <f t="shared" si="5"/>
        <v/>
      </c>
      <c r="M27" s="72" t="str">
        <f t="shared" si="6"/>
        <v/>
      </c>
      <c r="N27" s="70" t="str">
        <f t="shared" si="7"/>
        <v/>
      </c>
      <c r="O27" s="73" t="str">
        <f>IF(H27="I",N27*Contagem!$U$11,IF(H27="E",N27*Contagem!$U$13,IF(H27="A",N27*Contagem!$U$12,IF(H27="T",N27*Contagem!$U$14,""))))</f>
        <v/>
      </c>
      <c r="P27" s="73" t="s">
        <v>82</v>
      </c>
      <c r="Q27" s="113"/>
      <c r="R27" s="104"/>
      <c r="S27" s="104"/>
      <c r="T27" s="104"/>
      <c r="U27" s="104"/>
    </row>
    <row r="28" spans="1:21" s="66" customFormat="1" ht="13.5" customHeight="1" x14ac:dyDescent="0.25">
      <c r="A28" s="148" t="s">
        <v>105</v>
      </c>
      <c r="B28" s="149"/>
      <c r="C28" s="149"/>
      <c r="D28" s="149"/>
      <c r="E28" s="149"/>
      <c r="F28" s="150"/>
      <c r="G28" s="68" t="s">
        <v>40</v>
      </c>
      <c r="H28" s="68" t="s">
        <v>89</v>
      </c>
      <c r="I28" s="68">
        <v>11</v>
      </c>
      <c r="J28" s="68">
        <v>5</v>
      </c>
      <c r="K28" s="70" t="str">
        <f t="shared" si="4"/>
        <v>SEH</v>
      </c>
      <c r="L28" s="71" t="str">
        <f t="shared" si="5"/>
        <v>H</v>
      </c>
      <c r="M28" s="72" t="str">
        <f t="shared" si="6"/>
        <v>Alta</v>
      </c>
      <c r="N28" s="70">
        <f t="shared" si="7"/>
        <v>7</v>
      </c>
      <c r="O28" s="73">
        <f>IF(H28="I",N28*Contagem!$U$11,IF(H28="E",N28*Contagem!$U$13,IF(H28="A",N28*Contagem!$U$12,IF(H28="T",N28*Contagem!$U$14,""))))</f>
        <v>7</v>
      </c>
      <c r="P28" s="73" t="s">
        <v>82</v>
      </c>
      <c r="Q28" s="104" t="s">
        <v>106</v>
      </c>
      <c r="R28" s="104"/>
      <c r="S28" s="104"/>
      <c r="T28" s="104"/>
      <c r="U28" s="104"/>
    </row>
    <row r="29" spans="1:21" s="66" customFormat="1" ht="13.5" customHeight="1" x14ac:dyDescent="0.25">
      <c r="A29" s="148" t="s">
        <v>104</v>
      </c>
      <c r="B29" s="149"/>
      <c r="C29" s="149"/>
      <c r="D29" s="149"/>
      <c r="E29" s="149"/>
      <c r="F29" s="150"/>
      <c r="G29" s="68" t="s">
        <v>40</v>
      </c>
      <c r="H29" s="68" t="s">
        <v>89</v>
      </c>
      <c r="I29" s="68">
        <v>12</v>
      </c>
      <c r="J29" s="68">
        <v>5</v>
      </c>
      <c r="K29" s="70" t="str">
        <f t="shared" si="4"/>
        <v>SEH</v>
      </c>
      <c r="L29" s="71" t="str">
        <f t="shared" si="5"/>
        <v>H</v>
      </c>
      <c r="M29" s="72" t="str">
        <f t="shared" si="6"/>
        <v>Alta</v>
      </c>
      <c r="N29" s="70">
        <f t="shared" si="7"/>
        <v>7</v>
      </c>
      <c r="O29" s="73">
        <f>IF(H29="I",N29*Contagem!$U$11,IF(H29="E",N29*Contagem!$U$13,IF(H29="A",N29*Contagem!$U$12,IF(H29="T",N29*Contagem!$U$14,""))))</f>
        <v>7</v>
      </c>
      <c r="P29" s="73" t="s">
        <v>82</v>
      </c>
      <c r="Q29" s="122" t="s">
        <v>106</v>
      </c>
      <c r="R29" s="104"/>
      <c r="S29" s="104"/>
      <c r="T29" s="104"/>
      <c r="U29" s="104"/>
    </row>
    <row r="30" spans="1:21" s="66" customFormat="1" ht="13.5" customHeight="1" x14ac:dyDescent="0.25">
      <c r="A30" s="148"/>
      <c r="B30" s="149"/>
      <c r="C30" s="149"/>
      <c r="D30" s="149"/>
      <c r="E30" s="149"/>
      <c r="F30" s="150"/>
      <c r="G30" s="68"/>
      <c r="H30" s="68"/>
      <c r="I30" s="68"/>
      <c r="J30" s="68"/>
      <c r="K30" s="70" t="str">
        <f t="shared" si="4"/>
        <v/>
      </c>
      <c r="L30" s="71" t="str">
        <f t="shared" si="5"/>
        <v/>
      </c>
      <c r="M30" s="72" t="str">
        <f t="shared" si="6"/>
        <v/>
      </c>
      <c r="N30" s="70" t="str">
        <f t="shared" si="7"/>
        <v/>
      </c>
      <c r="O30" s="73" t="str">
        <f>IF(H30="I",N30*Contagem!$U$11,IF(H30="E",N30*Contagem!$U$13,IF(H30="A",N30*Contagem!$U$12,IF(H30="T",N30*Contagem!$U$14,""))))</f>
        <v/>
      </c>
      <c r="P30" s="73"/>
      <c r="Q30" s="104"/>
      <c r="R30" s="104"/>
      <c r="S30" s="104"/>
      <c r="T30" s="104"/>
      <c r="U30" s="104"/>
    </row>
    <row r="31" spans="1:21" s="66" customFormat="1" ht="13.5" customHeight="1" x14ac:dyDescent="0.25">
      <c r="A31" s="158" t="s">
        <v>107</v>
      </c>
      <c r="B31" s="159"/>
      <c r="C31" s="159"/>
      <c r="D31" s="159"/>
      <c r="E31" s="159"/>
      <c r="F31" s="160"/>
      <c r="G31" s="68"/>
      <c r="H31" s="68"/>
      <c r="I31" s="68"/>
      <c r="J31" s="68"/>
      <c r="K31" s="70" t="str">
        <f t="shared" si="4"/>
        <v/>
      </c>
      <c r="L31" s="71" t="str">
        <f t="shared" si="5"/>
        <v/>
      </c>
      <c r="M31" s="72" t="str">
        <f t="shared" si="6"/>
        <v/>
      </c>
      <c r="N31" s="70" t="str">
        <f t="shared" si="7"/>
        <v/>
      </c>
      <c r="O31" s="73" t="str">
        <f>IF(H31="I",N31*Contagem!$U$11,IF(H31="E",N31*Contagem!$U$13,IF(H31="A",N31*Contagem!$U$12,IF(H31="T",N31*Contagem!$U$14,""))))</f>
        <v/>
      </c>
      <c r="P31" s="73" t="s">
        <v>82</v>
      </c>
      <c r="Q31" s="104"/>
      <c r="R31" s="104"/>
      <c r="S31" s="104"/>
      <c r="T31" s="104"/>
      <c r="U31" s="104"/>
    </row>
    <row r="32" spans="1:21" s="66" customFormat="1" ht="13.5" customHeight="1" x14ac:dyDescent="0.25">
      <c r="A32" s="148" t="s">
        <v>107</v>
      </c>
      <c r="B32" s="149"/>
      <c r="C32" s="149"/>
      <c r="D32" s="149"/>
      <c r="E32" s="149"/>
      <c r="F32" s="150"/>
      <c r="G32" s="68" t="s">
        <v>40</v>
      </c>
      <c r="H32" s="68" t="s">
        <v>89</v>
      </c>
      <c r="I32" s="68">
        <v>12</v>
      </c>
      <c r="J32" s="68">
        <v>5</v>
      </c>
      <c r="K32" s="70" t="str">
        <f t="shared" si="4"/>
        <v>SEH</v>
      </c>
      <c r="L32" s="71" t="str">
        <f t="shared" si="5"/>
        <v>H</v>
      </c>
      <c r="M32" s="72" t="str">
        <f t="shared" si="6"/>
        <v>Alta</v>
      </c>
      <c r="N32" s="70">
        <f t="shared" si="7"/>
        <v>7</v>
      </c>
      <c r="O32" s="73">
        <f>IF(H32="I",N32*Contagem!$U$11,IF(H32="E",N32*Contagem!$U$13,IF(H32="A",N32*Contagem!$U$12,IF(H32="T",N32*Contagem!$U$14,""))))</f>
        <v>7</v>
      </c>
      <c r="P32" s="73" t="s">
        <v>82</v>
      </c>
      <c r="Q32" s="104" t="s">
        <v>109</v>
      </c>
      <c r="R32" s="104"/>
      <c r="S32" s="104"/>
      <c r="T32" s="104"/>
      <c r="U32" s="104"/>
    </row>
    <row r="33" spans="1:21" s="66" customFormat="1" ht="13.5" customHeight="1" x14ac:dyDescent="0.25">
      <c r="A33" s="145"/>
      <c r="B33" s="146"/>
      <c r="C33" s="146"/>
      <c r="D33" s="146"/>
      <c r="E33" s="146"/>
      <c r="F33" s="147"/>
      <c r="G33" s="68"/>
      <c r="H33" s="68"/>
      <c r="I33" s="68"/>
      <c r="J33" s="68"/>
      <c r="K33" s="70" t="str">
        <f t="shared" si="4"/>
        <v/>
      </c>
      <c r="L33" s="71" t="str">
        <f t="shared" si="5"/>
        <v/>
      </c>
      <c r="M33" s="72" t="str">
        <f t="shared" si="6"/>
        <v/>
      </c>
      <c r="N33" s="70" t="str">
        <f t="shared" si="7"/>
        <v/>
      </c>
      <c r="O33" s="73" t="str">
        <f>IF(H33="I",N33*Contagem!$U$11,IF(H33="E",N33*Contagem!$U$13,IF(H33="A",N33*Contagem!$U$12,IF(H33="T",N33*Contagem!$U$14,""))))</f>
        <v/>
      </c>
      <c r="P33" s="73"/>
      <c r="Q33" s="104"/>
      <c r="R33" s="104"/>
      <c r="S33" s="104"/>
      <c r="T33" s="104"/>
      <c r="U33" s="104"/>
    </row>
    <row r="34" spans="1:21" s="66" customFormat="1" ht="13.5" customHeight="1" x14ac:dyDescent="0.25">
      <c r="A34" s="145" t="s">
        <v>117</v>
      </c>
      <c r="B34" s="146"/>
      <c r="C34" s="146"/>
      <c r="D34" s="146"/>
      <c r="E34" s="146"/>
      <c r="F34" s="147"/>
      <c r="G34" s="68"/>
      <c r="H34" s="68"/>
      <c r="I34" s="68"/>
      <c r="J34" s="68"/>
      <c r="K34" s="70" t="str">
        <f t="shared" si="4"/>
        <v/>
      </c>
      <c r="L34" s="71" t="str">
        <f t="shared" si="5"/>
        <v/>
      </c>
      <c r="M34" s="72" t="str">
        <f t="shared" si="6"/>
        <v/>
      </c>
      <c r="N34" s="70" t="str">
        <f t="shared" si="7"/>
        <v/>
      </c>
      <c r="O34" s="73" t="str">
        <f>IF(H34="I",N34*Contagem!$U$11,IF(H34="E",N34*Contagem!$U$13,IF(H34="A",N34*Contagem!$U$12,IF(H34="T",N34*Contagem!$U$14,""))))</f>
        <v/>
      </c>
      <c r="P34" s="73" t="s">
        <v>82</v>
      </c>
      <c r="Q34" s="104"/>
      <c r="R34" s="104"/>
      <c r="S34" s="104"/>
      <c r="T34" s="104"/>
      <c r="U34" s="104"/>
    </row>
    <row r="35" spans="1:21" s="66" customFormat="1" ht="13.5" customHeight="1" x14ac:dyDescent="0.25">
      <c r="A35" s="148" t="s">
        <v>118</v>
      </c>
      <c r="B35" s="149"/>
      <c r="C35" s="149"/>
      <c r="D35" s="149"/>
      <c r="E35" s="149"/>
      <c r="F35" s="150"/>
      <c r="G35" s="68" t="s">
        <v>39</v>
      </c>
      <c r="H35" s="68" t="s">
        <v>89</v>
      </c>
      <c r="I35" s="68">
        <v>17</v>
      </c>
      <c r="J35" s="68">
        <v>5</v>
      </c>
      <c r="K35" s="70" t="str">
        <f t="shared" si="4"/>
        <v>EEH</v>
      </c>
      <c r="L35" s="71" t="str">
        <f t="shared" si="5"/>
        <v>H</v>
      </c>
      <c r="M35" s="72" t="str">
        <f t="shared" si="6"/>
        <v>Alta</v>
      </c>
      <c r="N35" s="70">
        <f t="shared" si="7"/>
        <v>6</v>
      </c>
      <c r="O35" s="73">
        <f>IF(H35="I",N35*Contagem!$U$11,IF(H35="E",N35*Contagem!$U$13,IF(H35="A",N35*Contagem!$U$12,IF(H35="T",N35*Contagem!$U$14,""))))</f>
        <v>6</v>
      </c>
      <c r="P35" s="73" t="s">
        <v>82</v>
      </c>
      <c r="Q35" s="104" t="s">
        <v>125</v>
      </c>
      <c r="R35" s="104"/>
      <c r="S35" s="104"/>
      <c r="T35" s="104"/>
      <c r="U35" s="104"/>
    </row>
    <row r="36" spans="1:21" s="66" customFormat="1" ht="13.5" customHeight="1" x14ac:dyDescent="0.25">
      <c r="A36" s="148" t="s">
        <v>119</v>
      </c>
      <c r="B36" s="149"/>
      <c r="C36" s="149"/>
      <c r="D36" s="149"/>
      <c r="E36" s="149"/>
      <c r="F36" s="150"/>
      <c r="G36" s="68" t="s">
        <v>39</v>
      </c>
      <c r="H36" s="68" t="s">
        <v>89</v>
      </c>
      <c r="I36" s="68">
        <v>17</v>
      </c>
      <c r="J36" s="68">
        <v>5</v>
      </c>
      <c r="K36" s="70" t="str">
        <f t="shared" si="4"/>
        <v>EEH</v>
      </c>
      <c r="L36" s="71" t="str">
        <f t="shared" si="5"/>
        <v>H</v>
      </c>
      <c r="M36" s="72" t="str">
        <f t="shared" si="6"/>
        <v>Alta</v>
      </c>
      <c r="N36" s="70">
        <f t="shared" si="7"/>
        <v>6</v>
      </c>
      <c r="O36" s="73">
        <f>IF(H36="I",N36*Contagem!$U$11,IF(H36="E",N36*Contagem!$U$13,IF(H36="A",N36*Contagem!$U$12,IF(H36="T",N36*Contagem!$U$14,""))))</f>
        <v>6</v>
      </c>
      <c r="P36" s="73" t="s">
        <v>82</v>
      </c>
      <c r="Q36" s="122" t="s">
        <v>125</v>
      </c>
      <c r="R36" s="104"/>
      <c r="S36" s="104"/>
      <c r="T36" s="104"/>
      <c r="U36" s="104"/>
    </row>
    <row r="37" spans="1:21" s="66" customFormat="1" ht="13.5" customHeight="1" x14ac:dyDescent="0.25">
      <c r="A37" s="148" t="s">
        <v>120</v>
      </c>
      <c r="B37" s="149"/>
      <c r="C37" s="149"/>
      <c r="D37" s="149"/>
      <c r="E37" s="149"/>
      <c r="F37" s="150"/>
      <c r="G37" s="68" t="s">
        <v>39</v>
      </c>
      <c r="H37" s="68" t="s">
        <v>89</v>
      </c>
      <c r="I37" s="68">
        <v>3</v>
      </c>
      <c r="J37" s="68">
        <v>1</v>
      </c>
      <c r="K37" s="70" t="str">
        <f t="shared" si="4"/>
        <v>EEL</v>
      </c>
      <c r="L37" s="71" t="str">
        <f t="shared" si="5"/>
        <v>L</v>
      </c>
      <c r="M37" s="72" t="str">
        <f t="shared" si="6"/>
        <v>Baixa</v>
      </c>
      <c r="N37" s="70">
        <f t="shared" si="7"/>
        <v>3</v>
      </c>
      <c r="O37" s="73">
        <f>IF(H37="I",N37*Contagem!$U$11,IF(H37="E",N37*Contagem!$U$13,IF(H37="A",N37*Contagem!$U$12,IF(H37="T",N37*Contagem!$U$14,""))))</f>
        <v>3</v>
      </c>
      <c r="P37" s="73" t="s">
        <v>82</v>
      </c>
      <c r="Q37" s="104" t="s">
        <v>124</v>
      </c>
      <c r="R37" s="104"/>
      <c r="S37" s="104"/>
      <c r="T37" s="104"/>
      <c r="U37" s="104"/>
    </row>
    <row r="38" spans="1:21" s="66" customFormat="1" ht="13.5" customHeight="1" x14ac:dyDescent="0.25">
      <c r="A38" s="148" t="s">
        <v>81</v>
      </c>
      <c r="B38" s="149"/>
      <c r="C38" s="149"/>
      <c r="D38" s="149"/>
      <c r="E38" s="149"/>
      <c r="F38" s="150"/>
      <c r="G38" s="68" t="s">
        <v>38</v>
      </c>
      <c r="H38" s="68" t="s">
        <v>89</v>
      </c>
      <c r="I38" s="68">
        <v>7</v>
      </c>
      <c r="J38" s="68">
        <v>1</v>
      </c>
      <c r="K38" s="70" t="str">
        <f t="shared" si="4"/>
        <v>CEL</v>
      </c>
      <c r="L38" s="71" t="str">
        <f t="shared" si="5"/>
        <v>L</v>
      </c>
      <c r="M38" s="72" t="str">
        <f t="shared" si="6"/>
        <v>Baixa</v>
      </c>
      <c r="N38" s="70">
        <f t="shared" si="7"/>
        <v>3</v>
      </c>
      <c r="O38" s="73">
        <f>IF(H38="I",N38*Contagem!$U$11,IF(H38="E",N38*Contagem!$U$13,IF(H38="A",N38*Contagem!$U$12,IF(H38="T",N38*Contagem!$U$14,""))))</f>
        <v>3</v>
      </c>
      <c r="P38" s="73" t="s">
        <v>82</v>
      </c>
      <c r="Q38" s="104" t="s">
        <v>124</v>
      </c>
      <c r="R38" s="104"/>
      <c r="S38" s="104"/>
      <c r="T38" s="104"/>
      <c r="U38" s="104"/>
    </row>
    <row r="39" spans="1:21" s="66" customFormat="1" ht="13.5" customHeight="1" x14ac:dyDescent="0.25">
      <c r="A39" s="170" t="s">
        <v>121</v>
      </c>
      <c r="B39" s="171"/>
      <c r="C39" s="171"/>
      <c r="D39" s="171"/>
      <c r="E39" s="171"/>
      <c r="F39" s="172"/>
      <c r="G39" s="68" t="s">
        <v>38</v>
      </c>
      <c r="H39" s="68" t="s">
        <v>89</v>
      </c>
      <c r="I39" s="68">
        <v>17</v>
      </c>
      <c r="J39" s="68">
        <v>5</v>
      </c>
      <c r="K39" s="70" t="str">
        <f t="shared" si="4"/>
        <v>CEH</v>
      </c>
      <c r="L39" s="71" t="str">
        <f t="shared" si="5"/>
        <v>H</v>
      </c>
      <c r="M39" s="72" t="str">
        <f t="shared" si="6"/>
        <v>Alta</v>
      </c>
      <c r="N39" s="70">
        <f t="shared" si="7"/>
        <v>6</v>
      </c>
      <c r="O39" s="73">
        <f>IF(H39="I",N39*Contagem!$U$11,IF(H39="E",N39*Contagem!$U$13,IF(H39="A",N39*Contagem!$U$12,IF(H39="T",N39*Contagem!$U$14,""))))</f>
        <v>6</v>
      </c>
      <c r="P39" s="73" t="s">
        <v>82</v>
      </c>
      <c r="Q39" s="122" t="s">
        <v>125</v>
      </c>
      <c r="R39" s="104"/>
      <c r="S39" s="104"/>
      <c r="T39" s="104"/>
      <c r="U39" s="104"/>
    </row>
    <row r="40" spans="1:21" s="66" customFormat="1" ht="13.5" customHeight="1" x14ac:dyDescent="0.25">
      <c r="A40" s="148" t="s">
        <v>122</v>
      </c>
      <c r="B40" s="149"/>
      <c r="C40" s="149"/>
      <c r="D40" s="149"/>
      <c r="E40" s="149"/>
      <c r="F40" s="150"/>
      <c r="G40" s="68" t="s">
        <v>40</v>
      </c>
      <c r="H40" s="68" t="s">
        <v>89</v>
      </c>
      <c r="I40" s="68">
        <v>15</v>
      </c>
      <c r="J40" s="68">
        <v>3</v>
      </c>
      <c r="K40" s="70" t="str">
        <f t="shared" si="4"/>
        <v>SEA</v>
      </c>
      <c r="L40" s="71" t="str">
        <f t="shared" si="5"/>
        <v>A</v>
      </c>
      <c r="M40" s="72" t="str">
        <f t="shared" si="6"/>
        <v>Média</v>
      </c>
      <c r="N40" s="70">
        <f t="shared" si="7"/>
        <v>5</v>
      </c>
      <c r="O40" s="73">
        <f>IF(H40="I",N40*Contagem!$U$11,IF(H40="E",N40*Contagem!$U$13,IF(H40="A",N40*Contagem!$U$12,IF(H40="T",N40*Contagem!$U$14,""))))</f>
        <v>5</v>
      </c>
      <c r="P40" s="73" t="s">
        <v>82</v>
      </c>
      <c r="Q40" s="104" t="s">
        <v>123</v>
      </c>
      <c r="R40" s="104"/>
      <c r="S40" s="104"/>
      <c r="T40" s="104"/>
      <c r="U40" s="104"/>
    </row>
    <row r="41" spans="1:21" s="66" customFormat="1" ht="13.5" customHeight="1" x14ac:dyDescent="0.25">
      <c r="A41" s="148"/>
      <c r="B41" s="149"/>
      <c r="C41" s="149"/>
      <c r="D41" s="149"/>
      <c r="E41" s="149"/>
      <c r="F41" s="150"/>
      <c r="G41" s="68"/>
      <c r="H41" s="68"/>
      <c r="I41" s="68"/>
      <c r="J41" s="68"/>
      <c r="K41" s="70" t="str">
        <f t="shared" si="4"/>
        <v/>
      </c>
      <c r="L41" s="71" t="str">
        <f t="shared" si="5"/>
        <v/>
      </c>
      <c r="M41" s="72" t="str">
        <f t="shared" si="6"/>
        <v/>
      </c>
      <c r="N41" s="70" t="str">
        <f t="shared" si="7"/>
        <v/>
      </c>
      <c r="O41" s="73" t="str">
        <f>IF(H41="I",N41*Contagem!$U$11,IF(H41="E",N41*Contagem!$U$13,IF(H41="A",N41*Contagem!$U$12,IF(H41="T",N41*Contagem!$U$14,""))))</f>
        <v/>
      </c>
      <c r="P41" s="73"/>
      <c r="Q41" s="113"/>
      <c r="R41" s="104"/>
      <c r="S41" s="104"/>
      <c r="T41" s="104"/>
      <c r="U41" s="104"/>
    </row>
    <row r="42" spans="1:21" s="66" customFormat="1" ht="13.5" customHeight="1" x14ac:dyDescent="0.25">
      <c r="A42" s="145" t="s">
        <v>126</v>
      </c>
      <c r="B42" s="146"/>
      <c r="C42" s="146"/>
      <c r="D42" s="146"/>
      <c r="E42" s="146"/>
      <c r="F42" s="147"/>
      <c r="G42" s="68"/>
      <c r="H42" s="68"/>
      <c r="I42" s="68"/>
      <c r="J42" s="68"/>
      <c r="K42" s="70" t="str">
        <f t="shared" si="4"/>
        <v/>
      </c>
      <c r="L42" s="71" t="str">
        <f t="shared" si="5"/>
        <v/>
      </c>
      <c r="M42" s="72" t="str">
        <f t="shared" si="6"/>
        <v/>
      </c>
      <c r="N42" s="70" t="str">
        <f t="shared" si="7"/>
        <v/>
      </c>
      <c r="O42" s="73" t="str">
        <f>IF(H42="I",N42*Contagem!$U$11,IF(H42="E",N42*Contagem!$U$13,IF(H42="A",N42*Contagem!$U$12,IF(H42="T",N42*Contagem!$U$14,""))))</f>
        <v/>
      </c>
      <c r="P42" s="73" t="s">
        <v>82</v>
      </c>
      <c r="Q42" s="104"/>
      <c r="R42" s="104"/>
      <c r="S42" s="104"/>
      <c r="T42" s="104"/>
      <c r="U42" s="104"/>
    </row>
    <row r="43" spans="1:21" s="66" customFormat="1" ht="13.5" customHeight="1" x14ac:dyDescent="0.25">
      <c r="A43" s="148" t="s">
        <v>118</v>
      </c>
      <c r="B43" s="146"/>
      <c r="C43" s="146"/>
      <c r="D43" s="146"/>
      <c r="E43" s="146"/>
      <c r="F43" s="147"/>
      <c r="G43" s="68" t="s">
        <v>39</v>
      </c>
      <c r="H43" s="68" t="s">
        <v>89</v>
      </c>
      <c r="I43" s="68">
        <v>21</v>
      </c>
      <c r="J43" s="68">
        <v>2</v>
      </c>
      <c r="K43" s="70" t="str">
        <f t="shared" si="4"/>
        <v>EEH</v>
      </c>
      <c r="L43" s="71" t="str">
        <f t="shared" si="5"/>
        <v>H</v>
      </c>
      <c r="M43" s="72" t="str">
        <f t="shared" si="6"/>
        <v>Alta</v>
      </c>
      <c r="N43" s="70">
        <f t="shared" si="7"/>
        <v>6</v>
      </c>
      <c r="O43" s="73">
        <f>IF(H43="I",N43*Contagem!$U$11,IF(H43="E",N43*Contagem!$U$13,IF(H43="A",N43*Contagem!$U$12,IF(H43="T",N43*Contagem!$U$14,""))))</f>
        <v>6</v>
      </c>
      <c r="P43" s="73" t="s">
        <v>82</v>
      </c>
      <c r="Q43" s="104" t="s">
        <v>127</v>
      </c>
      <c r="R43" s="104"/>
      <c r="S43" s="104"/>
      <c r="T43" s="104"/>
      <c r="U43" s="104"/>
    </row>
    <row r="44" spans="1:21" s="66" customFormat="1" ht="13.5" customHeight="1" x14ac:dyDescent="0.25">
      <c r="A44" s="148" t="s">
        <v>119</v>
      </c>
      <c r="B44" s="149"/>
      <c r="C44" s="149"/>
      <c r="D44" s="149"/>
      <c r="E44" s="149"/>
      <c r="F44" s="150"/>
      <c r="G44" s="68" t="s">
        <v>39</v>
      </c>
      <c r="H44" s="68" t="s">
        <v>89</v>
      </c>
      <c r="I44" s="68">
        <v>21</v>
      </c>
      <c r="J44" s="68">
        <v>2</v>
      </c>
      <c r="K44" s="70" t="str">
        <f t="shared" si="4"/>
        <v>EEH</v>
      </c>
      <c r="L44" s="71" t="str">
        <f t="shared" si="5"/>
        <v>H</v>
      </c>
      <c r="M44" s="72" t="str">
        <f t="shared" si="6"/>
        <v>Alta</v>
      </c>
      <c r="N44" s="70">
        <f t="shared" si="7"/>
        <v>6</v>
      </c>
      <c r="O44" s="73">
        <f>IF(H44="I",N44*Contagem!$U$11,IF(H44="E",N44*Contagem!$U$13,IF(H44="A",N44*Contagem!$U$12,IF(H44="T",N44*Contagem!$U$14,""))))</f>
        <v>6</v>
      </c>
      <c r="P44" s="73" t="s">
        <v>82</v>
      </c>
      <c r="Q44" s="122" t="s">
        <v>127</v>
      </c>
      <c r="R44" s="104"/>
      <c r="S44" s="104"/>
      <c r="T44" s="104"/>
      <c r="U44" s="104"/>
    </row>
    <row r="45" spans="1:21" s="66" customFormat="1" ht="13.5" customHeight="1" x14ac:dyDescent="0.25">
      <c r="A45" s="148" t="s">
        <v>120</v>
      </c>
      <c r="B45" s="149"/>
      <c r="C45" s="149"/>
      <c r="D45" s="149"/>
      <c r="E45" s="149"/>
      <c r="F45" s="150"/>
      <c r="G45" s="68" t="s">
        <v>39</v>
      </c>
      <c r="H45" s="68" t="s">
        <v>89</v>
      </c>
      <c r="I45" s="68">
        <v>3</v>
      </c>
      <c r="J45" s="68">
        <v>2</v>
      </c>
      <c r="K45" s="70" t="str">
        <f t="shared" si="4"/>
        <v>EEL</v>
      </c>
      <c r="L45" s="71" t="str">
        <f t="shared" si="5"/>
        <v>L</v>
      </c>
      <c r="M45" s="72" t="str">
        <f t="shared" si="6"/>
        <v>Baixa</v>
      </c>
      <c r="N45" s="70">
        <f t="shared" si="7"/>
        <v>3</v>
      </c>
      <c r="O45" s="73">
        <f>IF(H45="I",N45*Contagem!$U$11,IF(H45="E",N45*Contagem!$U$13,IF(H45="A",N45*Contagem!$U$12,IF(H45="T",N45*Contagem!$U$14,""))))</f>
        <v>3</v>
      </c>
      <c r="P45" s="73" t="s">
        <v>82</v>
      </c>
      <c r="Q45" s="122" t="s">
        <v>127</v>
      </c>
      <c r="R45" s="74"/>
      <c r="S45" s="74"/>
      <c r="T45" s="74"/>
      <c r="U45" s="74"/>
    </row>
    <row r="46" spans="1:21" s="66" customFormat="1" ht="13.5" customHeight="1" x14ac:dyDescent="0.25">
      <c r="A46" s="148" t="s">
        <v>81</v>
      </c>
      <c r="B46" s="149"/>
      <c r="C46" s="149"/>
      <c r="D46" s="149"/>
      <c r="E46" s="149"/>
      <c r="F46" s="150"/>
      <c r="G46" s="68" t="s">
        <v>38</v>
      </c>
      <c r="H46" s="68" t="s">
        <v>89</v>
      </c>
      <c r="I46" s="68">
        <v>8</v>
      </c>
      <c r="J46" s="68">
        <v>2</v>
      </c>
      <c r="K46" s="70" t="str">
        <f t="shared" si="4"/>
        <v>CEA</v>
      </c>
      <c r="L46" s="71" t="str">
        <f t="shared" si="5"/>
        <v>A</v>
      </c>
      <c r="M46" s="72" t="str">
        <f t="shared" si="6"/>
        <v>Média</v>
      </c>
      <c r="N46" s="70">
        <f t="shared" si="7"/>
        <v>4</v>
      </c>
      <c r="O46" s="73">
        <f>IF(H46="I",N46*Contagem!$U$11,IF(H46="E",N46*Contagem!$U$13,IF(H46="A",N46*Contagem!$U$12,IF(H46="T",N46*Contagem!$U$14,""))))</f>
        <v>4</v>
      </c>
      <c r="P46" s="73" t="s">
        <v>82</v>
      </c>
      <c r="Q46" s="122" t="s">
        <v>129</v>
      </c>
      <c r="R46" s="79"/>
      <c r="S46" s="79"/>
      <c r="T46" s="79"/>
      <c r="U46" s="79"/>
    </row>
    <row r="47" spans="1:21" s="66" customFormat="1" ht="13.5" customHeight="1" x14ac:dyDescent="0.25">
      <c r="A47" s="148" t="s">
        <v>121</v>
      </c>
      <c r="B47" s="149"/>
      <c r="C47" s="149"/>
      <c r="D47" s="149"/>
      <c r="E47" s="149"/>
      <c r="F47" s="150"/>
      <c r="G47" s="68" t="s">
        <v>38</v>
      </c>
      <c r="H47" s="68" t="s">
        <v>89</v>
      </c>
      <c r="I47" s="68">
        <v>21</v>
      </c>
      <c r="J47" s="68">
        <v>2</v>
      </c>
      <c r="K47" s="70" t="str">
        <f t="shared" si="4"/>
        <v>CEH</v>
      </c>
      <c r="L47" s="71" t="str">
        <f t="shared" si="5"/>
        <v>H</v>
      </c>
      <c r="M47" s="72" t="str">
        <f t="shared" si="6"/>
        <v>Alta</v>
      </c>
      <c r="N47" s="70">
        <f t="shared" si="7"/>
        <v>6</v>
      </c>
      <c r="O47" s="73">
        <f>IF(H47="I",N47*Contagem!$U$11,IF(H47="E",N47*Contagem!$U$13,IF(H47="A",N47*Contagem!$U$12,IF(H47="T",N47*Contagem!$U$14,""))))</f>
        <v>6</v>
      </c>
      <c r="P47" s="73" t="s">
        <v>82</v>
      </c>
      <c r="Q47" s="122" t="s">
        <v>129</v>
      </c>
      <c r="R47" s="83"/>
      <c r="S47" s="83"/>
      <c r="T47" s="83"/>
      <c r="U47" s="83"/>
    </row>
    <row r="48" spans="1:21" s="66" customFormat="1" ht="13.5" customHeight="1" x14ac:dyDescent="0.25">
      <c r="A48" s="148" t="s">
        <v>130</v>
      </c>
      <c r="B48" s="149"/>
      <c r="C48" s="149"/>
      <c r="D48" s="149"/>
      <c r="E48" s="149"/>
      <c r="F48" s="150"/>
      <c r="G48" s="68" t="s">
        <v>39</v>
      </c>
      <c r="H48" s="68" t="s">
        <v>89</v>
      </c>
      <c r="I48" s="68">
        <v>3</v>
      </c>
      <c r="J48" s="68">
        <v>1</v>
      </c>
      <c r="K48" s="70" t="str">
        <f t="shared" si="4"/>
        <v>EEL</v>
      </c>
      <c r="L48" s="71" t="str">
        <f t="shared" si="5"/>
        <v>L</v>
      </c>
      <c r="M48" s="72" t="str">
        <f t="shared" si="6"/>
        <v>Baixa</v>
      </c>
      <c r="N48" s="70">
        <f t="shared" si="7"/>
        <v>3</v>
      </c>
      <c r="O48" s="73">
        <f>IF(H48="I",N48*Contagem!$U$11,IF(H48="E",N48*Contagem!$U$13,IF(H48="A",N48*Contagem!$U$12,IF(H48="T",N48*Contagem!$U$14,""))))</f>
        <v>3</v>
      </c>
      <c r="P48" s="73" t="s">
        <v>82</v>
      </c>
      <c r="Q48" s="122" t="s">
        <v>128</v>
      </c>
      <c r="R48" s="83"/>
      <c r="S48" s="83"/>
      <c r="T48" s="83"/>
      <c r="U48" s="83"/>
    </row>
    <row r="49" spans="1:21" s="66" customFormat="1" ht="13.5" customHeight="1" x14ac:dyDescent="0.25">
      <c r="A49" s="154" t="s">
        <v>131</v>
      </c>
      <c r="B49" s="149"/>
      <c r="C49" s="149"/>
      <c r="D49" s="149"/>
      <c r="E49" s="149"/>
      <c r="F49" s="150"/>
      <c r="G49" s="68" t="s">
        <v>40</v>
      </c>
      <c r="H49" s="68" t="s">
        <v>89</v>
      </c>
      <c r="I49" s="68">
        <v>18</v>
      </c>
      <c r="J49" s="68">
        <v>3</v>
      </c>
      <c r="K49" s="70" t="str">
        <f t="shared" si="4"/>
        <v>SEA</v>
      </c>
      <c r="L49" s="71" t="str">
        <f t="shared" si="5"/>
        <v>A</v>
      </c>
      <c r="M49" s="72" t="str">
        <f t="shared" si="6"/>
        <v>Média</v>
      </c>
      <c r="N49" s="70">
        <f t="shared" si="7"/>
        <v>5</v>
      </c>
      <c r="O49" s="73">
        <f>IF(H49="I",N49*Contagem!$U$11,IF(H49="E",N49*Contagem!$U$13,IF(H49="A",N49*Contagem!$U$12,IF(H49="T",N49*Contagem!$U$14,""))))</f>
        <v>5</v>
      </c>
      <c r="P49" s="73" t="s">
        <v>82</v>
      </c>
      <c r="Q49" s="122" t="s">
        <v>132</v>
      </c>
      <c r="R49" s="83"/>
      <c r="S49" s="83"/>
      <c r="T49" s="83"/>
      <c r="U49" s="83"/>
    </row>
    <row r="50" spans="1:21" s="66" customFormat="1" ht="13.5" customHeight="1" x14ac:dyDescent="0.25">
      <c r="A50" s="148" t="s">
        <v>133</v>
      </c>
      <c r="B50" s="149"/>
      <c r="C50" s="149"/>
      <c r="D50" s="149"/>
      <c r="E50" s="149"/>
      <c r="F50" s="150"/>
      <c r="G50" s="68" t="s">
        <v>38</v>
      </c>
      <c r="H50" s="68" t="s">
        <v>89</v>
      </c>
      <c r="I50" s="68">
        <v>7</v>
      </c>
      <c r="J50" s="68">
        <v>2</v>
      </c>
      <c r="K50" s="70" t="str">
        <f t="shared" si="4"/>
        <v>CEA</v>
      </c>
      <c r="L50" s="71" t="str">
        <f t="shared" si="5"/>
        <v>A</v>
      </c>
      <c r="M50" s="72" t="str">
        <f t="shared" si="6"/>
        <v>Média</v>
      </c>
      <c r="N50" s="70">
        <f t="shared" si="7"/>
        <v>4</v>
      </c>
      <c r="O50" s="73">
        <f>IF(H50="I",N50*Contagem!$U$11,IF(H50="E",N50*Contagem!$U$13,IF(H50="A",N50*Contagem!$U$12,IF(H50="T",N50*Contagem!$U$14,""))))</f>
        <v>4</v>
      </c>
      <c r="P50" s="73" t="s">
        <v>82</v>
      </c>
      <c r="Q50" s="122" t="s">
        <v>129</v>
      </c>
      <c r="R50" s="83"/>
      <c r="S50" s="83"/>
      <c r="T50" s="83"/>
      <c r="U50" s="83"/>
    </row>
    <row r="51" spans="1:21" s="66" customFormat="1" ht="13.5" customHeight="1" x14ac:dyDescent="0.25">
      <c r="A51" s="148" t="s">
        <v>134</v>
      </c>
      <c r="B51" s="149"/>
      <c r="C51" s="149"/>
      <c r="D51" s="149"/>
      <c r="E51" s="149"/>
      <c r="F51" s="150"/>
      <c r="G51" s="68" t="s">
        <v>38</v>
      </c>
      <c r="H51" s="68" t="s">
        <v>89</v>
      </c>
      <c r="I51" s="68">
        <v>7</v>
      </c>
      <c r="J51" s="68">
        <v>2</v>
      </c>
      <c r="K51" s="70" t="str">
        <f t="shared" si="4"/>
        <v>CEA</v>
      </c>
      <c r="L51" s="71" t="str">
        <f t="shared" si="5"/>
        <v>A</v>
      </c>
      <c r="M51" s="72" t="str">
        <f t="shared" si="6"/>
        <v>Média</v>
      </c>
      <c r="N51" s="70">
        <f t="shared" si="7"/>
        <v>4</v>
      </c>
      <c r="O51" s="73">
        <f>IF(H51="I",N51*Contagem!$U$11,IF(H51="E",N51*Contagem!$U$13,IF(H51="A",N51*Contagem!$U$12,IF(H51="T",N51*Contagem!$U$14,""))))</f>
        <v>4</v>
      </c>
      <c r="P51" s="73" t="s">
        <v>82</v>
      </c>
      <c r="Q51" s="122" t="s">
        <v>129</v>
      </c>
      <c r="R51" s="79"/>
      <c r="S51" s="79"/>
      <c r="T51" s="79"/>
      <c r="U51" s="79"/>
    </row>
    <row r="52" spans="1:21" s="66" customFormat="1" ht="13.5" customHeight="1" x14ac:dyDescent="0.25">
      <c r="A52" s="148" t="s">
        <v>135</v>
      </c>
      <c r="B52" s="149"/>
      <c r="C52" s="149"/>
      <c r="D52" s="149"/>
      <c r="E52" s="149"/>
      <c r="F52" s="150"/>
      <c r="G52" s="68" t="s">
        <v>40</v>
      </c>
      <c r="H52" s="68" t="s">
        <v>89</v>
      </c>
      <c r="I52" s="68">
        <v>20</v>
      </c>
      <c r="J52" s="68">
        <v>3</v>
      </c>
      <c r="K52" s="70" t="str">
        <f t="shared" si="4"/>
        <v>SEH</v>
      </c>
      <c r="L52" s="71" t="str">
        <f t="shared" si="5"/>
        <v>H</v>
      </c>
      <c r="M52" s="72" t="str">
        <f t="shared" si="6"/>
        <v>Alta</v>
      </c>
      <c r="N52" s="70">
        <f t="shared" si="7"/>
        <v>7</v>
      </c>
      <c r="O52" s="73">
        <f>IF(H52="I",N52*Contagem!$U$11,IF(H52="E",N52*Contagem!$U$13,IF(H52="A",N52*Contagem!$U$12,IF(H52="T",N52*Contagem!$U$14,""))))</f>
        <v>7</v>
      </c>
      <c r="P52" s="73" t="s">
        <v>82</v>
      </c>
      <c r="Q52" s="122" t="s">
        <v>137</v>
      </c>
      <c r="R52" s="94"/>
      <c r="S52" s="94"/>
      <c r="T52" s="94"/>
      <c r="U52" s="94"/>
    </row>
    <row r="53" spans="1:21" s="66" customFormat="1" ht="13.5" customHeight="1" x14ac:dyDescent="0.25">
      <c r="A53" s="148" t="s">
        <v>136</v>
      </c>
      <c r="B53" s="149"/>
      <c r="C53" s="149"/>
      <c r="D53" s="149"/>
      <c r="E53" s="149"/>
      <c r="F53" s="150"/>
      <c r="G53" s="68" t="s">
        <v>40</v>
      </c>
      <c r="H53" s="68" t="s">
        <v>89</v>
      </c>
      <c r="I53" s="68">
        <v>17</v>
      </c>
      <c r="J53" s="68">
        <v>3</v>
      </c>
      <c r="K53" s="70" t="str">
        <f t="shared" si="4"/>
        <v>SEA</v>
      </c>
      <c r="L53" s="71" t="str">
        <f t="shared" si="5"/>
        <v>A</v>
      </c>
      <c r="M53" s="72" t="str">
        <f t="shared" si="6"/>
        <v>Média</v>
      </c>
      <c r="N53" s="70">
        <f t="shared" si="7"/>
        <v>5</v>
      </c>
      <c r="O53" s="73">
        <f>IF(H53="I",N53*Contagem!$U$11,IF(H53="E",N53*Contagem!$U$13,IF(H53="A",N53*Contagem!$U$12,IF(H53="T",N53*Contagem!$U$14,""))))</f>
        <v>5</v>
      </c>
      <c r="P53" s="73" t="s">
        <v>82</v>
      </c>
      <c r="Q53" s="122" t="s">
        <v>137</v>
      </c>
      <c r="R53" s="75"/>
      <c r="S53" s="75"/>
      <c r="T53" s="75"/>
      <c r="U53" s="75"/>
    </row>
    <row r="54" spans="1:21" s="66" customFormat="1" ht="13.5" customHeight="1" x14ac:dyDescent="0.25">
      <c r="A54" s="148"/>
      <c r="B54" s="149"/>
      <c r="C54" s="149"/>
      <c r="D54" s="149"/>
      <c r="E54" s="149"/>
      <c r="F54" s="150"/>
      <c r="G54" s="68"/>
      <c r="H54" s="68"/>
      <c r="I54" s="68"/>
      <c r="J54" s="68"/>
      <c r="K54" s="70" t="str">
        <f t="shared" si="4"/>
        <v/>
      </c>
      <c r="L54" s="71" t="str">
        <f t="shared" si="5"/>
        <v/>
      </c>
      <c r="M54" s="72" t="str">
        <f t="shared" si="6"/>
        <v/>
      </c>
      <c r="N54" s="70" t="str">
        <f t="shared" si="7"/>
        <v/>
      </c>
      <c r="O54" s="73" t="str">
        <f>IF(H54="I",N54*Contagem!$U$11,IF(H54="E",N54*Contagem!$U$13,IF(H54="A",N54*Contagem!$U$12,IF(H54="T",N54*Contagem!$U$14,""))))</f>
        <v/>
      </c>
      <c r="P54" s="73"/>
      <c r="Q54" s="113"/>
      <c r="R54" s="76"/>
      <c r="S54" s="76"/>
      <c r="T54" s="76"/>
      <c r="U54" s="76"/>
    </row>
    <row r="55" spans="1:21" s="66" customFormat="1" ht="13.5" customHeight="1" x14ac:dyDescent="0.25">
      <c r="A55" s="145" t="s">
        <v>138</v>
      </c>
      <c r="B55" s="146"/>
      <c r="C55" s="146"/>
      <c r="D55" s="146"/>
      <c r="E55" s="146"/>
      <c r="F55" s="147"/>
      <c r="G55" s="68"/>
      <c r="H55" s="68"/>
      <c r="I55" s="68"/>
      <c r="J55" s="68"/>
      <c r="K55" s="70" t="str">
        <f t="shared" si="4"/>
        <v/>
      </c>
      <c r="L55" s="71" t="str">
        <f t="shared" si="5"/>
        <v/>
      </c>
      <c r="M55" s="72" t="str">
        <f t="shared" si="6"/>
        <v/>
      </c>
      <c r="N55" s="70" t="str">
        <f t="shared" si="7"/>
        <v/>
      </c>
      <c r="O55" s="73" t="str">
        <f>IF(H55="I",N55*Contagem!$U$11,IF(H55="E",N55*Contagem!$U$13,IF(H55="A",N55*Contagem!$U$12,IF(H55="T",N55*Contagem!$U$14,""))))</f>
        <v/>
      </c>
      <c r="P55" s="73" t="s">
        <v>82</v>
      </c>
      <c r="Q55" s="96"/>
      <c r="R55" s="69"/>
      <c r="S55" s="69"/>
      <c r="T55" s="69"/>
      <c r="U55" s="69"/>
    </row>
    <row r="56" spans="1:21" s="66" customFormat="1" ht="13.5" customHeight="1" x14ac:dyDescent="0.25">
      <c r="A56" s="148" t="s">
        <v>118</v>
      </c>
      <c r="B56" s="146"/>
      <c r="C56" s="146"/>
      <c r="D56" s="146"/>
      <c r="E56" s="146"/>
      <c r="F56" s="147"/>
      <c r="G56" s="68" t="s">
        <v>39</v>
      </c>
      <c r="H56" s="68" t="s">
        <v>89</v>
      </c>
      <c r="I56" s="68">
        <v>29</v>
      </c>
      <c r="J56" s="68">
        <v>2</v>
      </c>
      <c r="K56" s="70" t="str">
        <f t="shared" si="4"/>
        <v>EEH</v>
      </c>
      <c r="L56" s="71" t="str">
        <f t="shared" si="5"/>
        <v>H</v>
      </c>
      <c r="M56" s="72" t="str">
        <f t="shared" si="6"/>
        <v>Alta</v>
      </c>
      <c r="N56" s="70">
        <f t="shared" si="7"/>
        <v>6</v>
      </c>
      <c r="O56" s="73">
        <f>IF(H56="I",N56*Contagem!$U$11,IF(H56="E",N56*Contagem!$U$13,IF(H56="A",N56*Contagem!$U$12,IF(H56="T",N56*Contagem!$U$14,""))))</f>
        <v>6</v>
      </c>
      <c r="P56" s="73" t="s">
        <v>82</v>
      </c>
      <c r="Q56" s="96" t="s">
        <v>139</v>
      </c>
      <c r="R56" s="86"/>
      <c r="S56" s="86"/>
      <c r="T56" s="86"/>
      <c r="U56" s="86"/>
    </row>
    <row r="57" spans="1:21" s="78" customFormat="1" ht="13.5" customHeight="1" x14ac:dyDescent="0.25">
      <c r="A57" s="148" t="s">
        <v>119</v>
      </c>
      <c r="B57" s="149"/>
      <c r="C57" s="149"/>
      <c r="D57" s="149"/>
      <c r="E57" s="149"/>
      <c r="F57" s="150"/>
      <c r="G57" s="68" t="s">
        <v>39</v>
      </c>
      <c r="H57" s="68" t="s">
        <v>89</v>
      </c>
      <c r="I57" s="68">
        <v>29</v>
      </c>
      <c r="J57" s="68">
        <v>2</v>
      </c>
      <c r="K57" s="70" t="str">
        <f t="shared" si="4"/>
        <v>EEH</v>
      </c>
      <c r="L57" s="71" t="str">
        <f t="shared" si="5"/>
        <v>H</v>
      </c>
      <c r="M57" s="72" t="str">
        <f t="shared" si="6"/>
        <v>Alta</v>
      </c>
      <c r="N57" s="70">
        <f t="shared" si="7"/>
        <v>6</v>
      </c>
      <c r="O57" s="73">
        <f>IF(H57="I",N57*Contagem!$U$11,IF(H57="E",N57*Contagem!$U$13,IF(H57="A",N57*Contagem!$U$12,IF(H57="T",N57*Contagem!$U$14,""))))</f>
        <v>6</v>
      </c>
      <c r="P57" s="73" t="s">
        <v>82</v>
      </c>
      <c r="Q57" s="122" t="s">
        <v>139</v>
      </c>
      <c r="R57" s="77"/>
      <c r="S57" s="77"/>
      <c r="T57" s="77"/>
      <c r="U57" s="77"/>
    </row>
    <row r="58" spans="1:21" s="66" customFormat="1" ht="13.5" customHeight="1" x14ac:dyDescent="0.25">
      <c r="A58" s="148" t="s">
        <v>120</v>
      </c>
      <c r="B58" s="149"/>
      <c r="C58" s="149"/>
      <c r="D58" s="149"/>
      <c r="E58" s="149"/>
      <c r="F58" s="150"/>
      <c r="G58" s="68" t="s">
        <v>39</v>
      </c>
      <c r="H58" s="68" t="s">
        <v>89</v>
      </c>
      <c r="I58" s="68">
        <v>3</v>
      </c>
      <c r="J58" s="68">
        <v>2</v>
      </c>
      <c r="K58" s="70" t="str">
        <f t="shared" si="4"/>
        <v>EEL</v>
      </c>
      <c r="L58" s="71" t="str">
        <f t="shared" si="5"/>
        <v>L</v>
      </c>
      <c r="M58" s="72" t="str">
        <f t="shared" si="6"/>
        <v>Baixa</v>
      </c>
      <c r="N58" s="70">
        <f t="shared" si="7"/>
        <v>3</v>
      </c>
      <c r="O58" s="73">
        <f>IF(H58="I",N58*Contagem!$U$11,IF(H58="E",N58*Contagem!$U$13,IF(H58="A",N58*Contagem!$U$12,IF(H58="T",N58*Contagem!$U$14,""))))</f>
        <v>3</v>
      </c>
      <c r="P58" s="73" t="s">
        <v>82</v>
      </c>
      <c r="Q58" s="122" t="s">
        <v>139</v>
      </c>
      <c r="R58" s="86"/>
      <c r="S58" s="86"/>
      <c r="T58" s="86"/>
      <c r="U58" s="86"/>
    </row>
    <row r="59" spans="1:21" s="66" customFormat="1" ht="13.5" customHeight="1" x14ac:dyDescent="0.25">
      <c r="A59" s="148" t="s">
        <v>81</v>
      </c>
      <c r="B59" s="149"/>
      <c r="C59" s="149"/>
      <c r="D59" s="149"/>
      <c r="E59" s="149"/>
      <c r="F59" s="150"/>
      <c r="G59" s="68" t="s">
        <v>38</v>
      </c>
      <c r="H59" s="68" t="s">
        <v>89</v>
      </c>
      <c r="I59" s="68">
        <v>8</v>
      </c>
      <c r="J59" s="68">
        <v>1</v>
      </c>
      <c r="K59" s="70" t="str">
        <f t="shared" ref="K59:K122" si="8">CONCATENATE(G59,L59)</f>
        <v>CEL</v>
      </c>
      <c r="L59" s="71" t="str">
        <f t="shared" ref="L59:L122" si="9">IF(OR(ISBLANK(I59),ISBLANK(J59)),IF(OR(G59="ALI",G59="AIE"),"L",IF(ISBLANK(G59),"","A")),IF(G59="EE",IF(J59&gt;=3,IF(I59&gt;=5,"H","A"),IF(J59&gt;=2,IF(I59&gt;=16,"H",IF(I59&lt;=4,"L","A")),IF(I59&lt;=15,"L","A"))),IF(OR(G59="SE",G59="CE"),IF(J59&gt;=4,IF(I59&gt;=6,"H","A"),IF(J59&gt;=2,IF(I59&gt;=20,"H",IF(I59&lt;=5,"L","A")),IF(I59&lt;=19,"L","A"))),IF(OR(G59="ALI",G59="AIE"),IF(J59&gt;=6,IF(I59&gt;=20,"H","A"),IF(J59&gt;=2,IF(I59&gt;=51,"H",IF(I59&lt;=19,"L","A")),IF(I59&lt;=50,"L","A")))))))</f>
        <v>L</v>
      </c>
      <c r="M59" s="72" t="str">
        <f t="shared" ref="M59:M122" si="10">IF(L59="L","Baixa",IF(L59="A","Média",IF(L59="","","Alta")))</f>
        <v>Baixa</v>
      </c>
      <c r="N59" s="70">
        <f t="shared" ref="N59:N122" si="11">IF(ISBLANK(G59),"",IF(G59="ALI",IF(L59="L",7,IF(L59="A",10,15)),IF(G59="AIE",IF(L59="L",5,IF(L59="A",7,10)),IF(G59="SE",IF(L59="L",4,IF(L59="A",5,7)),IF(OR(G59="EE",G59="CE"),IF(L59="L",3,IF(L59="A",4,6)))))))</f>
        <v>3</v>
      </c>
      <c r="O59" s="73">
        <f>IF(H59="I",N59*Contagem!$U$11,IF(H59="E",N59*Contagem!$U$13,IF(H59="A",N59*Contagem!$U$12,IF(H59="T",N59*Contagem!$U$14,""))))</f>
        <v>3</v>
      </c>
      <c r="P59" s="73" t="s">
        <v>82</v>
      </c>
      <c r="Q59" s="107" t="s">
        <v>140</v>
      </c>
      <c r="R59" s="86"/>
      <c r="S59" s="86"/>
      <c r="T59" s="86"/>
      <c r="U59" s="86"/>
    </row>
    <row r="60" spans="1:21" s="66" customFormat="1" ht="13.5" customHeight="1" x14ac:dyDescent="0.25">
      <c r="A60" s="148" t="s">
        <v>121</v>
      </c>
      <c r="B60" s="149"/>
      <c r="C60" s="149"/>
      <c r="D60" s="149"/>
      <c r="E60" s="149"/>
      <c r="F60" s="150"/>
      <c r="G60" s="68" t="s">
        <v>40</v>
      </c>
      <c r="H60" s="68" t="s">
        <v>89</v>
      </c>
      <c r="I60" s="68">
        <v>29</v>
      </c>
      <c r="J60" s="68">
        <v>6</v>
      </c>
      <c r="K60" s="70" t="str">
        <f t="shared" si="8"/>
        <v>SEH</v>
      </c>
      <c r="L60" s="71" t="str">
        <f t="shared" si="9"/>
        <v>H</v>
      </c>
      <c r="M60" s="72" t="str">
        <f t="shared" si="10"/>
        <v>Alta</v>
      </c>
      <c r="N60" s="70">
        <f t="shared" si="11"/>
        <v>7</v>
      </c>
      <c r="O60" s="73">
        <f>IF(H60="I",N60*Contagem!$U$11,IF(H60="E",N60*Contagem!$U$13,IF(H60="A",N60*Contagem!$U$12,IF(H60="T",N60*Contagem!$U$14,""))))</f>
        <v>7</v>
      </c>
      <c r="P60" s="73" t="s">
        <v>82</v>
      </c>
      <c r="Q60" s="86" t="s">
        <v>141</v>
      </c>
      <c r="R60" s="86"/>
      <c r="S60" s="86"/>
      <c r="T60" s="86"/>
      <c r="U60" s="86"/>
    </row>
    <row r="61" spans="1:21" s="66" customFormat="1" ht="13.5" customHeight="1" x14ac:dyDescent="0.25">
      <c r="A61" s="148" t="s">
        <v>142</v>
      </c>
      <c r="B61" s="149"/>
      <c r="C61" s="149"/>
      <c r="D61" s="149"/>
      <c r="E61" s="149"/>
      <c r="F61" s="150"/>
      <c r="G61" s="68" t="s">
        <v>40</v>
      </c>
      <c r="H61" s="68" t="s">
        <v>89</v>
      </c>
      <c r="I61" s="68">
        <v>16</v>
      </c>
      <c r="J61" s="68">
        <v>6</v>
      </c>
      <c r="K61" s="70" t="str">
        <f t="shared" si="8"/>
        <v>SEH</v>
      </c>
      <c r="L61" s="71" t="str">
        <f t="shared" si="9"/>
        <v>H</v>
      </c>
      <c r="M61" s="72" t="str">
        <f t="shared" si="10"/>
        <v>Alta</v>
      </c>
      <c r="N61" s="70">
        <f t="shared" si="11"/>
        <v>7</v>
      </c>
      <c r="O61" s="73">
        <f>IF(H61="I",N61*Contagem!$U$11,IF(H61="E",N61*Contagem!$U$13,IF(H61="A",N61*Contagem!$U$12,IF(H61="T",N61*Contagem!$U$14,""))))</f>
        <v>7</v>
      </c>
      <c r="P61" s="73" t="s">
        <v>82</v>
      </c>
      <c r="Q61" s="122" t="s">
        <v>141</v>
      </c>
      <c r="R61" s="69"/>
      <c r="S61" s="69"/>
      <c r="T61" s="69"/>
      <c r="U61" s="69"/>
    </row>
    <row r="62" spans="1:21" s="66" customFormat="1" ht="13.5" customHeight="1" x14ac:dyDescent="0.25">
      <c r="A62" s="148"/>
      <c r="B62" s="149"/>
      <c r="C62" s="149"/>
      <c r="D62" s="149"/>
      <c r="E62" s="149"/>
      <c r="F62" s="150"/>
      <c r="G62" s="68"/>
      <c r="H62" s="68"/>
      <c r="I62" s="68"/>
      <c r="J62" s="68"/>
      <c r="K62" s="70" t="str">
        <f t="shared" si="8"/>
        <v/>
      </c>
      <c r="L62" s="71" t="str">
        <f t="shared" si="9"/>
        <v/>
      </c>
      <c r="M62" s="72" t="str">
        <f t="shared" si="10"/>
        <v/>
      </c>
      <c r="N62" s="70" t="str">
        <f t="shared" si="11"/>
        <v/>
      </c>
      <c r="O62" s="73" t="str">
        <f>IF(H62="I",N62*Contagem!$U$11,IF(H62="E",N62*Contagem!$U$13,IF(H62="A",N62*Contagem!$U$12,IF(H62="T",N62*Contagem!$U$14,""))))</f>
        <v/>
      </c>
      <c r="P62" s="73"/>
      <c r="Q62" s="81"/>
      <c r="R62" s="69"/>
      <c r="S62" s="69"/>
      <c r="T62" s="69"/>
      <c r="U62" s="69"/>
    </row>
    <row r="63" spans="1:21" s="66" customFormat="1" ht="13.5" customHeight="1" x14ac:dyDescent="0.25">
      <c r="A63" s="145" t="s">
        <v>143</v>
      </c>
      <c r="B63" s="146"/>
      <c r="C63" s="146"/>
      <c r="D63" s="146"/>
      <c r="E63" s="146"/>
      <c r="F63" s="147"/>
      <c r="G63" s="68"/>
      <c r="H63" s="68"/>
      <c r="I63" s="68"/>
      <c r="J63" s="68"/>
      <c r="K63" s="70" t="str">
        <f t="shared" si="8"/>
        <v/>
      </c>
      <c r="L63" s="71" t="str">
        <f t="shared" si="9"/>
        <v/>
      </c>
      <c r="M63" s="72" t="str">
        <f t="shared" si="10"/>
        <v/>
      </c>
      <c r="N63" s="70" t="str">
        <f t="shared" si="11"/>
        <v/>
      </c>
      <c r="O63" s="73" t="str">
        <f>IF(H63="I",N63*Contagem!$U$11,IF(H63="E",N63*Contagem!$U$13,IF(H63="A",N63*Contagem!$U$12,IF(H63="T",N63*Contagem!$U$14,""))))</f>
        <v/>
      </c>
      <c r="P63" s="73" t="s">
        <v>82</v>
      </c>
      <c r="Q63" s="86"/>
      <c r="R63" s="86"/>
      <c r="S63" s="86"/>
      <c r="T63" s="86"/>
      <c r="U63" s="86"/>
    </row>
    <row r="64" spans="1:21" s="66" customFormat="1" ht="13.5" customHeight="1" x14ac:dyDescent="0.25">
      <c r="A64" s="148" t="s">
        <v>118</v>
      </c>
      <c r="B64" s="146"/>
      <c r="C64" s="146"/>
      <c r="D64" s="146"/>
      <c r="E64" s="146"/>
      <c r="F64" s="147"/>
      <c r="G64" s="68" t="s">
        <v>39</v>
      </c>
      <c r="H64" s="68" t="s">
        <v>89</v>
      </c>
      <c r="I64" s="68">
        <v>10</v>
      </c>
      <c r="J64" s="68">
        <v>3</v>
      </c>
      <c r="K64" s="70" t="str">
        <f t="shared" si="8"/>
        <v>EEH</v>
      </c>
      <c r="L64" s="71" t="str">
        <f t="shared" si="9"/>
        <v>H</v>
      </c>
      <c r="M64" s="72" t="str">
        <f t="shared" si="10"/>
        <v>Alta</v>
      </c>
      <c r="N64" s="70">
        <f t="shared" si="11"/>
        <v>6</v>
      </c>
      <c r="O64" s="73">
        <f>IF(H64="I",N64*Contagem!$U$11,IF(H64="E",N64*Contagem!$U$13,IF(H64="A",N64*Contagem!$U$12,IF(H64="T",N64*Contagem!$U$14,""))))</f>
        <v>6</v>
      </c>
      <c r="P64" s="73" t="s">
        <v>82</v>
      </c>
      <c r="Q64" s="86" t="s">
        <v>144</v>
      </c>
      <c r="R64" s="86"/>
      <c r="S64" s="86"/>
      <c r="T64" s="86"/>
      <c r="U64" s="86"/>
    </row>
    <row r="65" spans="1:21" s="66" customFormat="1" ht="13.5" customHeight="1" x14ac:dyDescent="0.25">
      <c r="A65" s="148" t="s">
        <v>119</v>
      </c>
      <c r="B65" s="149"/>
      <c r="C65" s="149"/>
      <c r="D65" s="149"/>
      <c r="E65" s="149"/>
      <c r="F65" s="150"/>
      <c r="G65" s="68" t="s">
        <v>39</v>
      </c>
      <c r="H65" s="68" t="s">
        <v>89</v>
      </c>
      <c r="I65" s="68">
        <v>10</v>
      </c>
      <c r="J65" s="68">
        <v>3</v>
      </c>
      <c r="K65" s="70" t="str">
        <f t="shared" si="8"/>
        <v>EEH</v>
      </c>
      <c r="L65" s="71" t="str">
        <f t="shared" si="9"/>
        <v>H</v>
      </c>
      <c r="M65" s="72" t="str">
        <f t="shared" si="10"/>
        <v>Alta</v>
      </c>
      <c r="N65" s="70">
        <f t="shared" si="11"/>
        <v>6</v>
      </c>
      <c r="O65" s="73">
        <f>IF(H65="I",N65*Contagem!$U$11,IF(H65="E",N65*Contagem!$U$13,IF(H65="A",N65*Contagem!$U$12,IF(H65="T",N65*Contagem!$U$14,""))))</f>
        <v>6</v>
      </c>
      <c r="P65" s="73" t="s">
        <v>82</v>
      </c>
      <c r="Q65" s="122" t="s">
        <v>144</v>
      </c>
      <c r="R65" s="113"/>
      <c r="S65" s="113"/>
      <c r="T65" s="113"/>
      <c r="U65" s="113"/>
    </row>
    <row r="66" spans="1:21" s="66" customFormat="1" ht="13.5" customHeight="1" x14ac:dyDescent="0.25">
      <c r="A66" s="148" t="s">
        <v>120</v>
      </c>
      <c r="B66" s="149"/>
      <c r="C66" s="149"/>
      <c r="D66" s="149"/>
      <c r="E66" s="149"/>
      <c r="F66" s="150"/>
      <c r="G66" s="68" t="s">
        <v>39</v>
      </c>
      <c r="H66" s="68" t="s">
        <v>89</v>
      </c>
      <c r="I66" s="68">
        <v>3</v>
      </c>
      <c r="J66" s="68">
        <v>3</v>
      </c>
      <c r="K66" s="70" t="str">
        <f t="shared" si="8"/>
        <v>EEA</v>
      </c>
      <c r="L66" s="71" t="str">
        <f t="shared" si="9"/>
        <v>A</v>
      </c>
      <c r="M66" s="72" t="str">
        <f t="shared" si="10"/>
        <v>Média</v>
      </c>
      <c r="N66" s="70">
        <f t="shared" si="11"/>
        <v>4</v>
      </c>
      <c r="O66" s="73">
        <f>IF(H66="I",N66*Contagem!$U$11,IF(H66="E",N66*Contagem!$U$13,IF(H66="A",N66*Contagem!$U$12,IF(H66="T",N66*Contagem!$U$14,""))))</f>
        <v>4</v>
      </c>
      <c r="P66" s="73" t="s">
        <v>82</v>
      </c>
      <c r="Q66" s="122" t="s">
        <v>144</v>
      </c>
      <c r="R66" s="113"/>
      <c r="S66" s="113"/>
      <c r="T66" s="113"/>
      <c r="U66" s="113"/>
    </row>
    <row r="67" spans="1:21" s="66" customFormat="1" ht="13.5" customHeight="1" x14ac:dyDescent="0.25">
      <c r="A67" s="148" t="s">
        <v>81</v>
      </c>
      <c r="B67" s="149"/>
      <c r="C67" s="149"/>
      <c r="D67" s="149"/>
      <c r="E67" s="149"/>
      <c r="F67" s="150"/>
      <c r="G67" s="68" t="s">
        <v>38</v>
      </c>
      <c r="H67" s="68" t="s">
        <v>89</v>
      </c>
      <c r="I67" s="68">
        <v>5</v>
      </c>
      <c r="J67" s="68">
        <v>1</v>
      </c>
      <c r="K67" s="70" t="str">
        <f t="shared" si="8"/>
        <v>CEL</v>
      </c>
      <c r="L67" s="71" t="str">
        <f t="shared" si="9"/>
        <v>L</v>
      </c>
      <c r="M67" s="72" t="str">
        <f t="shared" si="10"/>
        <v>Baixa</v>
      </c>
      <c r="N67" s="70">
        <f t="shared" si="11"/>
        <v>3</v>
      </c>
      <c r="O67" s="73">
        <f>IF(H67="I",N67*Contagem!$U$11,IF(H67="E",N67*Contagem!$U$13,IF(H67="A",N67*Contagem!$U$12,IF(H67="T",N67*Contagem!$U$14,""))))</f>
        <v>3</v>
      </c>
      <c r="P67" s="73" t="s">
        <v>82</v>
      </c>
      <c r="Q67" s="122" t="s">
        <v>145</v>
      </c>
      <c r="R67" s="113"/>
      <c r="S67" s="113"/>
      <c r="T67" s="113"/>
      <c r="U67" s="113"/>
    </row>
    <row r="68" spans="1:21" s="66" customFormat="1" ht="13.5" customHeight="1" x14ac:dyDescent="0.25">
      <c r="A68" s="148" t="s">
        <v>121</v>
      </c>
      <c r="B68" s="149"/>
      <c r="C68" s="149"/>
      <c r="D68" s="149"/>
      <c r="E68" s="149"/>
      <c r="F68" s="150"/>
      <c r="G68" s="68" t="s">
        <v>40</v>
      </c>
      <c r="H68" s="68" t="s">
        <v>89</v>
      </c>
      <c r="I68" s="68">
        <v>10</v>
      </c>
      <c r="J68" s="68">
        <v>3</v>
      </c>
      <c r="K68" s="70" t="str">
        <f t="shared" si="8"/>
        <v>SEA</v>
      </c>
      <c r="L68" s="71" t="str">
        <f t="shared" si="9"/>
        <v>A</v>
      </c>
      <c r="M68" s="72" t="str">
        <f t="shared" si="10"/>
        <v>Média</v>
      </c>
      <c r="N68" s="70">
        <f t="shared" si="11"/>
        <v>5</v>
      </c>
      <c r="O68" s="73">
        <f>IF(H68="I",N68*Contagem!$U$11,IF(H68="E",N68*Contagem!$U$13,IF(H68="A",N68*Contagem!$U$12,IF(H68="T",N68*Contagem!$U$14,""))))</f>
        <v>5</v>
      </c>
      <c r="P68" s="73" t="s">
        <v>82</v>
      </c>
      <c r="Q68" s="122" t="s">
        <v>146</v>
      </c>
      <c r="R68" s="113"/>
      <c r="S68" s="113"/>
      <c r="T68" s="113"/>
      <c r="U68" s="113"/>
    </row>
    <row r="69" spans="1:21" s="66" customFormat="1" ht="13.5" customHeight="1" x14ac:dyDescent="0.25">
      <c r="A69" s="148"/>
      <c r="B69" s="149"/>
      <c r="C69" s="149"/>
      <c r="D69" s="149"/>
      <c r="E69" s="149"/>
      <c r="F69" s="150"/>
      <c r="G69" s="68"/>
      <c r="H69" s="68"/>
      <c r="I69" s="68"/>
      <c r="J69" s="68"/>
      <c r="K69" s="70" t="str">
        <f t="shared" si="8"/>
        <v/>
      </c>
      <c r="L69" s="71" t="str">
        <f t="shared" si="9"/>
        <v/>
      </c>
      <c r="M69" s="72" t="str">
        <f t="shared" si="10"/>
        <v/>
      </c>
      <c r="N69" s="70" t="str">
        <f t="shared" si="11"/>
        <v/>
      </c>
      <c r="O69" s="73" t="str">
        <f>IF(H69="I",N69*Contagem!$U$11,IF(H69="E",N69*Contagem!$U$13,IF(H69="A",N69*Contagem!$U$12,IF(H69="T",N69*Contagem!$U$14,""))))</f>
        <v/>
      </c>
      <c r="P69" s="73"/>
      <c r="Q69" s="113"/>
      <c r="R69" s="113"/>
      <c r="S69" s="113"/>
      <c r="T69" s="113"/>
      <c r="U69" s="113"/>
    </row>
    <row r="70" spans="1:21" s="66" customFormat="1" ht="13.5" customHeight="1" x14ac:dyDescent="0.25">
      <c r="A70" s="145" t="s">
        <v>148</v>
      </c>
      <c r="B70" s="146"/>
      <c r="C70" s="146"/>
      <c r="D70" s="146"/>
      <c r="E70" s="146"/>
      <c r="F70" s="147"/>
      <c r="G70" s="68"/>
      <c r="H70" s="68"/>
      <c r="I70" s="68"/>
      <c r="J70" s="68"/>
      <c r="K70" s="70" t="str">
        <f t="shared" si="8"/>
        <v/>
      </c>
      <c r="L70" s="71" t="str">
        <f t="shared" si="9"/>
        <v/>
      </c>
      <c r="M70" s="72" t="str">
        <f t="shared" si="10"/>
        <v/>
      </c>
      <c r="N70" s="70" t="str">
        <f t="shared" si="11"/>
        <v/>
      </c>
      <c r="O70" s="73" t="str">
        <f>IF(H70="I",N70*Contagem!$U$11,IF(H70="E",N70*Contagem!$U$13,IF(H70="A",N70*Contagem!$U$12,IF(H70="T",N70*Contagem!$U$14,""))))</f>
        <v/>
      </c>
      <c r="P70" s="73" t="s">
        <v>82</v>
      </c>
      <c r="Q70" s="113"/>
      <c r="R70" s="113"/>
      <c r="S70" s="113"/>
      <c r="T70" s="113"/>
      <c r="U70" s="113"/>
    </row>
    <row r="71" spans="1:21" s="66" customFormat="1" ht="13.5" customHeight="1" x14ac:dyDescent="0.25">
      <c r="A71" s="148" t="s">
        <v>118</v>
      </c>
      <c r="B71" s="146"/>
      <c r="C71" s="146"/>
      <c r="D71" s="146"/>
      <c r="E71" s="146"/>
      <c r="F71" s="147"/>
      <c r="G71" s="68" t="s">
        <v>39</v>
      </c>
      <c r="H71" s="68" t="s">
        <v>89</v>
      </c>
      <c r="I71" s="68">
        <v>40</v>
      </c>
      <c r="J71" s="68">
        <v>4</v>
      </c>
      <c r="K71" s="70" t="str">
        <f t="shared" si="8"/>
        <v>EEH</v>
      </c>
      <c r="L71" s="71" t="str">
        <f t="shared" si="9"/>
        <v>H</v>
      </c>
      <c r="M71" s="72" t="str">
        <f t="shared" si="10"/>
        <v>Alta</v>
      </c>
      <c r="N71" s="70">
        <f t="shared" si="11"/>
        <v>6</v>
      </c>
      <c r="O71" s="73">
        <f>IF(H71="I",N71*Contagem!$U$11,IF(H71="E",N71*Contagem!$U$13,IF(H71="A",N71*Contagem!$U$12,IF(H71="T",N71*Contagem!$U$14,""))))</f>
        <v>6</v>
      </c>
      <c r="P71" s="73" t="s">
        <v>82</v>
      </c>
      <c r="Q71" s="113" t="s">
        <v>157</v>
      </c>
      <c r="R71" s="113"/>
      <c r="S71" s="113"/>
      <c r="T71" s="113"/>
      <c r="U71" s="113"/>
    </row>
    <row r="72" spans="1:21" s="66" customFormat="1" ht="13.5" customHeight="1" x14ac:dyDescent="0.25">
      <c r="A72" s="148" t="s">
        <v>119</v>
      </c>
      <c r="B72" s="149"/>
      <c r="C72" s="149"/>
      <c r="D72" s="149"/>
      <c r="E72" s="149"/>
      <c r="F72" s="150"/>
      <c r="G72" s="68" t="s">
        <v>39</v>
      </c>
      <c r="H72" s="68" t="s">
        <v>89</v>
      </c>
      <c r="I72" s="68">
        <v>40</v>
      </c>
      <c r="J72" s="68">
        <v>4</v>
      </c>
      <c r="K72" s="70" t="str">
        <f t="shared" si="8"/>
        <v>EEH</v>
      </c>
      <c r="L72" s="71" t="str">
        <f t="shared" si="9"/>
        <v>H</v>
      </c>
      <c r="M72" s="72" t="str">
        <f t="shared" si="10"/>
        <v>Alta</v>
      </c>
      <c r="N72" s="70">
        <f t="shared" si="11"/>
        <v>6</v>
      </c>
      <c r="O72" s="73">
        <f>IF(H72="I",N72*Contagem!$U$11,IF(H72="E",N72*Contagem!$U$13,IF(H72="A",N72*Contagem!$U$12,IF(H72="T",N72*Contagem!$U$14,""))))</f>
        <v>6</v>
      </c>
      <c r="P72" s="73" t="s">
        <v>82</v>
      </c>
      <c r="Q72" s="122" t="s">
        <v>157</v>
      </c>
      <c r="R72" s="113"/>
      <c r="S72" s="113"/>
      <c r="T72" s="113"/>
      <c r="U72" s="113"/>
    </row>
    <row r="73" spans="1:21" s="66" customFormat="1" ht="13.5" customHeight="1" x14ac:dyDescent="0.25">
      <c r="A73" s="148" t="s">
        <v>120</v>
      </c>
      <c r="B73" s="149"/>
      <c r="C73" s="149"/>
      <c r="D73" s="149"/>
      <c r="E73" s="149"/>
      <c r="F73" s="150"/>
      <c r="G73" s="68" t="s">
        <v>39</v>
      </c>
      <c r="H73" s="68" t="s">
        <v>89</v>
      </c>
      <c r="I73" s="68">
        <v>3</v>
      </c>
      <c r="J73" s="68">
        <v>4</v>
      </c>
      <c r="K73" s="70" t="str">
        <f t="shared" si="8"/>
        <v>EEA</v>
      </c>
      <c r="L73" s="71" t="str">
        <f t="shared" si="9"/>
        <v>A</v>
      </c>
      <c r="M73" s="72" t="str">
        <f t="shared" si="10"/>
        <v>Média</v>
      </c>
      <c r="N73" s="70">
        <f t="shared" si="11"/>
        <v>4</v>
      </c>
      <c r="O73" s="73">
        <f>IF(H73="I",N73*Contagem!$U$11,IF(H73="E",N73*Contagem!$U$13,IF(H73="A",N73*Contagem!$U$12,IF(H73="T",N73*Contagem!$U$14,""))))</f>
        <v>4</v>
      </c>
      <c r="P73" s="73" t="s">
        <v>82</v>
      </c>
      <c r="Q73" s="122" t="s">
        <v>157</v>
      </c>
      <c r="R73" s="113"/>
      <c r="S73" s="113"/>
      <c r="T73" s="113"/>
      <c r="U73" s="113"/>
    </row>
    <row r="74" spans="1:21" s="66" customFormat="1" ht="13.5" customHeight="1" x14ac:dyDescent="0.25">
      <c r="A74" s="148" t="s">
        <v>81</v>
      </c>
      <c r="B74" s="149"/>
      <c r="C74" s="149"/>
      <c r="D74" s="149"/>
      <c r="E74" s="149"/>
      <c r="F74" s="150"/>
      <c r="G74" s="68" t="s">
        <v>38</v>
      </c>
      <c r="H74" s="68" t="s">
        <v>89</v>
      </c>
      <c r="I74" s="68">
        <v>12</v>
      </c>
      <c r="J74" s="68">
        <v>3</v>
      </c>
      <c r="K74" s="70" t="str">
        <f t="shared" si="8"/>
        <v>CEA</v>
      </c>
      <c r="L74" s="71" t="str">
        <f t="shared" si="9"/>
        <v>A</v>
      </c>
      <c r="M74" s="72" t="str">
        <f t="shared" si="10"/>
        <v>Média</v>
      </c>
      <c r="N74" s="70">
        <f t="shared" si="11"/>
        <v>4</v>
      </c>
      <c r="O74" s="73">
        <f>IF(H74="I",N74*Contagem!$U$11,IF(H74="E",N74*Contagem!$U$13,IF(H74="A",N74*Contagem!$U$12,IF(H74="T",N74*Contagem!$U$14,""))))</f>
        <v>4</v>
      </c>
      <c r="P74" s="73" t="s">
        <v>82</v>
      </c>
      <c r="Q74" s="113" t="s">
        <v>158</v>
      </c>
      <c r="R74" s="113"/>
      <c r="S74" s="113"/>
      <c r="T74" s="113"/>
      <c r="U74" s="113"/>
    </row>
    <row r="75" spans="1:21" s="66" customFormat="1" ht="13.5" customHeight="1" x14ac:dyDescent="0.25">
      <c r="A75" s="148" t="s">
        <v>121</v>
      </c>
      <c r="B75" s="149"/>
      <c r="C75" s="149"/>
      <c r="D75" s="149"/>
      <c r="E75" s="149"/>
      <c r="F75" s="150"/>
      <c r="G75" s="68" t="s">
        <v>40</v>
      </c>
      <c r="H75" s="68" t="s">
        <v>89</v>
      </c>
      <c r="I75" s="68">
        <v>40</v>
      </c>
      <c r="J75" s="68">
        <v>4</v>
      </c>
      <c r="K75" s="70" t="str">
        <f t="shared" si="8"/>
        <v>SEH</v>
      </c>
      <c r="L75" s="71" t="str">
        <f t="shared" si="9"/>
        <v>H</v>
      </c>
      <c r="M75" s="72" t="str">
        <f t="shared" si="10"/>
        <v>Alta</v>
      </c>
      <c r="N75" s="70">
        <f t="shared" si="11"/>
        <v>7</v>
      </c>
      <c r="O75" s="73">
        <f>IF(H75="I",N75*Contagem!$U$11,IF(H75="E",N75*Contagem!$U$13,IF(H75="A",N75*Contagem!$U$12,IF(H75="T",N75*Contagem!$U$14,""))))</f>
        <v>7</v>
      </c>
      <c r="P75" s="73" t="s">
        <v>82</v>
      </c>
      <c r="Q75" s="122" t="s">
        <v>157</v>
      </c>
      <c r="R75" s="113"/>
      <c r="S75" s="113"/>
      <c r="T75" s="113"/>
      <c r="U75" s="113"/>
    </row>
    <row r="76" spans="1:21" s="66" customFormat="1" ht="13.5" customHeight="1" x14ac:dyDescent="0.25">
      <c r="A76" s="148" t="s">
        <v>149</v>
      </c>
      <c r="B76" s="149"/>
      <c r="C76" s="149"/>
      <c r="D76" s="149"/>
      <c r="E76" s="149"/>
      <c r="F76" s="150"/>
      <c r="G76" s="68" t="s">
        <v>38</v>
      </c>
      <c r="H76" s="68" t="s">
        <v>89</v>
      </c>
      <c r="I76" s="68">
        <v>7</v>
      </c>
      <c r="J76" s="68">
        <v>1</v>
      </c>
      <c r="K76" s="70" t="str">
        <f t="shared" si="8"/>
        <v>CEL</v>
      </c>
      <c r="L76" s="71" t="str">
        <f t="shared" si="9"/>
        <v>L</v>
      </c>
      <c r="M76" s="72" t="str">
        <f t="shared" si="10"/>
        <v>Baixa</v>
      </c>
      <c r="N76" s="70">
        <f t="shared" si="11"/>
        <v>3</v>
      </c>
      <c r="O76" s="73">
        <f>IF(H76="I",N76*Contagem!$U$11,IF(H76="E",N76*Contagem!$U$13,IF(H76="A",N76*Contagem!$U$12,IF(H76="T",N76*Contagem!$U$14,""))))</f>
        <v>3</v>
      </c>
      <c r="P76" s="73" t="s">
        <v>82</v>
      </c>
      <c r="Q76" s="113" t="s">
        <v>108</v>
      </c>
      <c r="R76" s="113"/>
      <c r="S76" s="113"/>
      <c r="T76" s="113"/>
      <c r="U76" s="113"/>
    </row>
    <row r="77" spans="1:21" s="66" customFormat="1" ht="13.5" customHeight="1" x14ac:dyDescent="0.25">
      <c r="A77" s="148" t="s">
        <v>150</v>
      </c>
      <c r="B77" s="149"/>
      <c r="C77" s="149"/>
      <c r="D77" s="149"/>
      <c r="E77" s="149"/>
      <c r="F77" s="150"/>
      <c r="G77" s="68" t="s">
        <v>38</v>
      </c>
      <c r="H77" s="68" t="s">
        <v>89</v>
      </c>
      <c r="I77" s="68">
        <v>5</v>
      </c>
      <c r="J77" s="68">
        <v>1</v>
      </c>
      <c r="K77" s="70" t="str">
        <f t="shared" si="8"/>
        <v>CEL</v>
      </c>
      <c r="L77" s="71" t="str">
        <f t="shared" si="9"/>
        <v>L</v>
      </c>
      <c r="M77" s="72" t="str">
        <f t="shared" si="10"/>
        <v>Baixa</v>
      </c>
      <c r="N77" s="70">
        <f t="shared" si="11"/>
        <v>3</v>
      </c>
      <c r="O77" s="73">
        <f>IF(H77="I",N77*Contagem!$U$11,IF(H77="E",N77*Contagem!$U$13,IF(H77="A",N77*Contagem!$U$12,IF(H77="T",N77*Contagem!$U$14,""))))</f>
        <v>3</v>
      </c>
      <c r="P77" s="73" t="s">
        <v>82</v>
      </c>
      <c r="Q77" s="113" t="s">
        <v>99</v>
      </c>
      <c r="R77" s="113"/>
      <c r="S77" s="113"/>
      <c r="T77" s="113"/>
      <c r="U77" s="113"/>
    </row>
    <row r="78" spans="1:21" s="66" customFormat="1" ht="13.5" customHeight="1" x14ac:dyDescent="0.25">
      <c r="A78" s="148" t="s">
        <v>151</v>
      </c>
      <c r="B78" s="149"/>
      <c r="C78" s="149"/>
      <c r="D78" s="149"/>
      <c r="E78" s="149"/>
      <c r="F78" s="150"/>
      <c r="G78" s="68" t="s">
        <v>38</v>
      </c>
      <c r="H78" s="68" t="s">
        <v>89</v>
      </c>
      <c r="I78" s="68">
        <v>4</v>
      </c>
      <c r="J78" s="68">
        <v>1</v>
      </c>
      <c r="K78" s="70" t="str">
        <f t="shared" si="8"/>
        <v>CEL</v>
      </c>
      <c r="L78" s="71" t="str">
        <f t="shared" si="9"/>
        <v>L</v>
      </c>
      <c r="M78" s="72" t="str">
        <f t="shared" si="10"/>
        <v>Baixa</v>
      </c>
      <c r="N78" s="70">
        <f t="shared" si="11"/>
        <v>3</v>
      </c>
      <c r="O78" s="73">
        <f>IF(H78="I",N78*Contagem!$U$11,IF(H78="E",N78*Contagem!$U$13,IF(H78="A",N78*Contagem!$U$12,IF(H78="T",N78*Contagem!$U$14,""))))</f>
        <v>3</v>
      </c>
      <c r="P78" s="73" t="s">
        <v>82</v>
      </c>
      <c r="Q78" s="113" t="s">
        <v>6</v>
      </c>
      <c r="R78" s="113"/>
      <c r="S78" s="113"/>
      <c r="T78" s="113"/>
      <c r="U78" s="113"/>
    </row>
    <row r="79" spans="1:21" s="66" customFormat="1" ht="13.5" customHeight="1" x14ac:dyDescent="0.25">
      <c r="A79" s="148" t="s">
        <v>152</v>
      </c>
      <c r="B79" s="149"/>
      <c r="C79" s="149"/>
      <c r="D79" s="149"/>
      <c r="E79" s="149"/>
      <c r="F79" s="150"/>
      <c r="G79" s="68" t="s">
        <v>38</v>
      </c>
      <c r="H79" s="68" t="s">
        <v>89</v>
      </c>
      <c r="I79" s="68">
        <v>4</v>
      </c>
      <c r="J79" s="68">
        <v>1</v>
      </c>
      <c r="K79" s="70" t="str">
        <f t="shared" si="8"/>
        <v>CEL</v>
      </c>
      <c r="L79" s="71" t="str">
        <f t="shared" si="9"/>
        <v>L</v>
      </c>
      <c r="M79" s="72" t="str">
        <f t="shared" si="10"/>
        <v>Baixa</v>
      </c>
      <c r="N79" s="70">
        <f t="shared" si="11"/>
        <v>3</v>
      </c>
      <c r="O79" s="73">
        <f>IF(H79="I",N79*Contagem!$U$11,IF(H79="E",N79*Contagem!$U$13,IF(H79="A",N79*Contagem!$U$12,IF(H79="T",N79*Contagem!$U$14,""))))</f>
        <v>3</v>
      </c>
      <c r="P79" s="73" t="s">
        <v>82</v>
      </c>
      <c r="Q79" s="113" t="s">
        <v>153</v>
      </c>
      <c r="R79" s="113"/>
      <c r="S79" s="113"/>
      <c r="T79" s="113"/>
      <c r="U79" s="113"/>
    </row>
    <row r="80" spans="1:21" s="66" customFormat="1" ht="13.5" customHeight="1" x14ac:dyDescent="0.25">
      <c r="A80" s="148" t="s">
        <v>154</v>
      </c>
      <c r="B80" s="149"/>
      <c r="C80" s="149"/>
      <c r="D80" s="149"/>
      <c r="E80" s="149"/>
      <c r="F80" s="150"/>
      <c r="G80" s="68" t="s">
        <v>38</v>
      </c>
      <c r="H80" s="68" t="s">
        <v>89</v>
      </c>
      <c r="I80" s="68">
        <v>5</v>
      </c>
      <c r="J80" s="68">
        <v>1</v>
      </c>
      <c r="K80" s="70" t="str">
        <f t="shared" si="8"/>
        <v>CEL</v>
      </c>
      <c r="L80" s="71" t="str">
        <f t="shared" si="9"/>
        <v>L</v>
      </c>
      <c r="M80" s="72" t="str">
        <f t="shared" si="10"/>
        <v>Baixa</v>
      </c>
      <c r="N80" s="70">
        <f t="shared" si="11"/>
        <v>3</v>
      </c>
      <c r="O80" s="73">
        <f>IF(H80="I",N80*Contagem!$U$11,IF(H80="E",N80*Contagem!$U$13,IF(H80="A",N80*Contagem!$U$12,IF(H80="T",N80*Contagem!$U$14,""))))</f>
        <v>3</v>
      </c>
      <c r="P80" s="73" t="s">
        <v>82</v>
      </c>
      <c r="Q80" s="113" t="s">
        <v>155</v>
      </c>
      <c r="R80" s="113"/>
      <c r="S80" s="113"/>
      <c r="T80" s="113"/>
      <c r="U80" s="113"/>
    </row>
    <row r="81" spans="1:21" s="66" customFormat="1" ht="13.5" customHeight="1" x14ac:dyDescent="0.25">
      <c r="A81" s="148" t="s">
        <v>156</v>
      </c>
      <c r="B81" s="149"/>
      <c r="C81" s="149"/>
      <c r="D81" s="149"/>
      <c r="E81" s="149"/>
      <c r="F81" s="150"/>
      <c r="G81" s="68" t="s">
        <v>38</v>
      </c>
      <c r="H81" s="68" t="s">
        <v>89</v>
      </c>
      <c r="I81" s="68">
        <v>12</v>
      </c>
      <c r="J81" s="68">
        <v>1</v>
      </c>
      <c r="K81" s="70" t="str">
        <f t="shared" si="8"/>
        <v>CEL</v>
      </c>
      <c r="L81" s="71" t="str">
        <f t="shared" si="9"/>
        <v>L</v>
      </c>
      <c r="M81" s="72" t="str">
        <f t="shared" si="10"/>
        <v>Baixa</v>
      </c>
      <c r="N81" s="70">
        <f t="shared" si="11"/>
        <v>3</v>
      </c>
      <c r="O81" s="73">
        <f>IF(H81="I",N81*Contagem!$U$11,IF(H81="E",N81*Contagem!$U$13,IF(H81="A",N81*Contagem!$U$12,IF(H81="T",N81*Contagem!$U$14,""))))</f>
        <v>3</v>
      </c>
      <c r="P81" s="73" t="s">
        <v>82</v>
      </c>
      <c r="Q81" s="113" t="s">
        <v>104</v>
      </c>
      <c r="R81" s="113"/>
      <c r="S81" s="113"/>
      <c r="T81" s="113"/>
      <c r="U81" s="113"/>
    </row>
    <row r="82" spans="1:21" s="66" customFormat="1" ht="13.5" customHeight="1" x14ac:dyDescent="0.25">
      <c r="A82" s="148" t="s">
        <v>159</v>
      </c>
      <c r="B82" s="149"/>
      <c r="C82" s="149"/>
      <c r="D82" s="149"/>
      <c r="E82" s="149"/>
      <c r="F82" s="150"/>
      <c r="G82" s="68" t="s">
        <v>38</v>
      </c>
      <c r="H82" s="68" t="s">
        <v>89</v>
      </c>
      <c r="I82" s="68">
        <v>12</v>
      </c>
      <c r="J82" s="68">
        <v>1</v>
      </c>
      <c r="K82" s="70" t="str">
        <f t="shared" si="8"/>
        <v>CEL</v>
      </c>
      <c r="L82" s="71" t="str">
        <f t="shared" si="9"/>
        <v>L</v>
      </c>
      <c r="M82" s="72" t="str">
        <f t="shared" si="10"/>
        <v>Baixa</v>
      </c>
      <c r="N82" s="70">
        <f t="shared" si="11"/>
        <v>3</v>
      </c>
      <c r="O82" s="73">
        <f>IF(H82="I",N82*Contagem!$U$11,IF(H82="E",N82*Contagem!$U$13,IF(H82="A",N82*Contagem!$U$12,IF(H82="T",N82*Contagem!$U$14,""))))</f>
        <v>3</v>
      </c>
      <c r="P82" s="73" t="s">
        <v>82</v>
      </c>
      <c r="Q82" s="113" t="s">
        <v>160</v>
      </c>
      <c r="R82" s="113"/>
      <c r="S82" s="113"/>
      <c r="T82" s="113"/>
      <c r="U82" s="113"/>
    </row>
    <row r="83" spans="1:21" s="66" customFormat="1" ht="13.5" customHeight="1" x14ac:dyDescent="0.25">
      <c r="A83" s="148" t="s">
        <v>162</v>
      </c>
      <c r="B83" s="149"/>
      <c r="C83" s="149"/>
      <c r="D83" s="149"/>
      <c r="E83" s="149"/>
      <c r="F83" s="150"/>
      <c r="G83" s="68" t="s">
        <v>39</v>
      </c>
      <c r="H83" s="68" t="s">
        <v>89</v>
      </c>
      <c r="I83" s="68">
        <v>6</v>
      </c>
      <c r="J83" s="68">
        <v>3</v>
      </c>
      <c r="K83" s="70" t="str">
        <f t="shared" si="8"/>
        <v>EEH</v>
      </c>
      <c r="L83" s="71" t="str">
        <f t="shared" si="9"/>
        <v>H</v>
      </c>
      <c r="M83" s="72" t="str">
        <f t="shared" si="10"/>
        <v>Alta</v>
      </c>
      <c r="N83" s="70">
        <f t="shared" si="11"/>
        <v>6</v>
      </c>
      <c r="O83" s="73">
        <f>IF(H83="I",N83*Contagem!$U$11,IF(H83="E",N83*Contagem!$U$13,IF(H83="A",N83*Contagem!$U$12,IF(H83="T",N83*Contagem!$U$14,""))))</f>
        <v>6</v>
      </c>
      <c r="P83" s="73" t="s">
        <v>82</v>
      </c>
      <c r="Q83" s="113" t="s">
        <v>161</v>
      </c>
      <c r="R83" s="113"/>
      <c r="S83" s="113"/>
      <c r="T83" s="113"/>
      <c r="U83" s="113"/>
    </row>
    <row r="84" spans="1:21" s="66" customFormat="1" ht="13.5" customHeight="1" x14ac:dyDescent="0.25">
      <c r="A84" s="148" t="s">
        <v>163</v>
      </c>
      <c r="B84" s="149"/>
      <c r="C84" s="149"/>
      <c r="D84" s="149"/>
      <c r="E84" s="149"/>
      <c r="F84" s="150"/>
      <c r="G84" s="68" t="s">
        <v>39</v>
      </c>
      <c r="H84" s="68" t="s">
        <v>89</v>
      </c>
      <c r="I84" s="68">
        <v>8</v>
      </c>
      <c r="J84" s="68">
        <v>3</v>
      </c>
      <c r="K84" s="70" t="str">
        <f t="shared" si="8"/>
        <v>EEH</v>
      </c>
      <c r="L84" s="71" t="str">
        <f t="shared" si="9"/>
        <v>H</v>
      </c>
      <c r="M84" s="72" t="str">
        <f t="shared" si="10"/>
        <v>Alta</v>
      </c>
      <c r="N84" s="70">
        <f t="shared" si="11"/>
        <v>6</v>
      </c>
      <c r="O84" s="73">
        <f>IF(H84="I",N84*Contagem!$U$11,IF(H84="E",N84*Contagem!$U$13,IF(H84="A",N84*Contagem!$U$12,IF(H84="T",N84*Contagem!$U$14,""))))</f>
        <v>6</v>
      </c>
      <c r="P84" s="73" t="s">
        <v>82</v>
      </c>
      <c r="Q84" s="122" t="s">
        <v>161</v>
      </c>
      <c r="R84" s="113"/>
      <c r="S84" s="113"/>
      <c r="T84" s="113"/>
      <c r="U84" s="113"/>
    </row>
    <row r="85" spans="1:21" s="66" customFormat="1" ht="13.5" customHeight="1" x14ac:dyDescent="0.25">
      <c r="A85" s="148" t="s">
        <v>164</v>
      </c>
      <c r="B85" s="149"/>
      <c r="C85" s="149"/>
      <c r="D85" s="149"/>
      <c r="E85" s="149"/>
      <c r="F85" s="150"/>
      <c r="G85" s="68" t="s">
        <v>39</v>
      </c>
      <c r="H85" s="68" t="s">
        <v>89</v>
      </c>
      <c r="I85" s="68">
        <v>8</v>
      </c>
      <c r="J85" s="68">
        <v>3</v>
      </c>
      <c r="K85" s="70" t="str">
        <f t="shared" si="8"/>
        <v>EEH</v>
      </c>
      <c r="L85" s="71" t="str">
        <f t="shared" si="9"/>
        <v>H</v>
      </c>
      <c r="M85" s="72" t="str">
        <f t="shared" si="10"/>
        <v>Alta</v>
      </c>
      <c r="N85" s="70">
        <f t="shared" si="11"/>
        <v>6</v>
      </c>
      <c r="O85" s="73">
        <f>IF(H85="I",N85*Contagem!$U$11,IF(H85="E",N85*Contagem!$U$13,IF(H85="A",N85*Contagem!$U$12,IF(H85="T",N85*Contagem!$U$14,""))))</f>
        <v>6</v>
      </c>
      <c r="P85" s="73" t="s">
        <v>82</v>
      </c>
      <c r="Q85" s="122" t="s">
        <v>161</v>
      </c>
      <c r="R85" s="113"/>
      <c r="S85" s="113"/>
      <c r="T85" s="113"/>
      <c r="U85" s="113"/>
    </row>
    <row r="86" spans="1:21" s="66" customFormat="1" ht="13.5" customHeight="1" x14ac:dyDescent="0.25">
      <c r="A86" s="148" t="s">
        <v>165</v>
      </c>
      <c r="B86" s="149"/>
      <c r="C86" s="149"/>
      <c r="D86" s="149"/>
      <c r="E86" s="149"/>
      <c r="F86" s="150"/>
      <c r="G86" s="68" t="s">
        <v>40</v>
      </c>
      <c r="H86" s="68" t="s">
        <v>89</v>
      </c>
      <c r="I86" s="68">
        <v>27</v>
      </c>
      <c r="J86" s="68">
        <v>4</v>
      </c>
      <c r="K86" s="70" t="str">
        <f t="shared" si="8"/>
        <v>SEH</v>
      </c>
      <c r="L86" s="71" t="str">
        <f t="shared" si="9"/>
        <v>H</v>
      </c>
      <c r="M86" s="72" t="str">
        <f t="shared" si="10"/>
        <v>Alta</v>
      </c>
      <c r="N86" s="70">
        <f t="shared" si="11"/>
        <v>7</v>
      </c>
      <c r="O86" s="73">
        <f>IF(H86="I",N86*Contagem!$U$11,IF(H86="E",N86*Contagem!$U$13,IF(H86="A",N86*Contagem!$U$12,IF(H86="T",N86*Contagem!$U$14,""))))</f>
        <v>7</v>
      </c>
      <c r="P86" s="73" t="s">
        <v>82</v>
      </c>
      <c r="Q86" s="113" t="s">
        <v>166</v>
      </c>
      <c r="R86" s="113"/>
      <c r="S86" s="113"/>
      <c r="T86" s="113"/>
      <c r="U86" s="113"/>
    </row>
    <row r="87" spans="1:21" s="66" customFormat="1" ht="13.5" customHeight="1" x14ac:dyDescent="0.25">
      <c r="A87" s="148"/>
      <c r="B87" s="149"/>
      <c r="C87" s="149"/>
      <c r="D87" s="149"/>
      <c r="E87" s="149"/>
      <c r="F87" s="150"/>
      <c r="G87" s="68"/>
      <c r="H87" s="68"/>
      <c r="I87" s="68"/>
      <c r="J87" s="68"/>
      <c r="K87" s="70" t="str">
        <f t="shared" si="8"/>
        <v/>
      </c>
      <c r="L87" s="71" t="str">
        <f t="shared" si="9"/>
        <v/>
      </c>
      <c r="M87" s="72" t="str">
        <f t="shared" si="10"/>
        <v/>
      </c>
      <c r="N87" s="70" t="str">
        <f t="shared" si="11"/>
        <v/>
      </c>
      <c r="O87" s="73" t="str">
        <f>IF(H87="I",N87*Contagem!$U$11,IF(H87="E",N87*Contagem!$U$13,IF(H87="A",N87*Contagem!$U$12,IF(H87="T",N87*Contagem!$U$14,""))))</f>
        <v/>
      </c>
      <c r="P87" s="73"/>
      <c r="Q87" s="113"/>
      <c r="R87" s="113"/>
      <c r="S87" s="113"/>
      <c r="T87" s="113"/>
      <c r="U87" s="113"/>
    </row>
    <row r="88" spans="1:21" s="66" customFormat="1" ht="13.5" customHeight="1" x14ac:dyDescent="0.25">
      <c r="A88" s="145" t="s">
        <v>167</v>
      </c>
      <c r="B88" s="146"/>
      <c r="C88" s="146"/>
      <c r="D88" s="146"/>
      <c r="E88" s="146"/>
      <c r="F88" s="147"/>
      <c r="G88" s="68"/>
      <c r="H88" s="68"/>
      <c r="I88" s="68"/>
      <c r="J88" s="68"/>
      <c r="K88" s="70" t="str">
        <f t="shared" si="8"/>
        <v/>
      </c>
      <c r="L88" s="71" t="str">
        <f t="shared" si="9"/>
        <v/>
      </c>
      <c r="M88" s="72" t="str">
        <f t="shared" si="10"/>
        <v/>
      </c>
      <c r="N88" s="70" t="str">
        <f t="shared" si="11"/>
        <v/>
      </c>
      <c r="O88" s="73" t="str">
        <f>IF(H88="I",N88*Contagem!$U$11,IF(H88="E",N88*Contagem!$U$13,IF(H88="A",N88*Contagem!$U$12,IF(H88="T",N88*Contagem!$U$14,""))))</f>
        <v/>
      </c>
      <c r="P88" s="73" t="s">
        <v>82</v>
      </c>
      <c r="Q88" s="113"/>
      <c r="R88" s="113"/>
      <c r="S88" s="113"/>
      <c r="T88" s="113"/>
      <c r="U88" s="113"/>
    </row>
    <row r="89" spans="1:21" s="66" customFormat="1" ht="13.5" customHeight="1" x14ac:dyDescent="0.25">
      <c r="A89" s="148" t="s">
        <v>118</v>
      </c>
      <c r="B89" s="146"/>
      <c r="C89" s="146"/>
      <c r="D89" s="146"/>
      <c r="E89" s="146"/>
      <c r="F89" s="147"/>
      <c r="G89" s="68" t="s">
        <v>39</v>
      </c>
      <c r="H89" s="68" t="s">
        <v>89</v>
      </c>
      <c r="I89" s="68">
        <v>26</v>
      </c>
      <c r="J89" s="68">
        <v>2</v>
      </c>
      <c r="K89" s="70" t="str">
        <f t="shared" si="8"/>
        <v>EEH</v>
      </c>
      <c r="L89" s="71" t="str">
        <f t="shared" si="9"/>
        <v>H</v>
      </c>
      <c r="M89" s="72" t="str">
        <f t="shared" si="10"/>
        <v>Alta</v>
      </c>
      <c r="N89" s="70">
        <f t="shared" si="11"/>
        <v>6</v>
      </c>
      <c r="O89" s="73">
        <f>IF(H89="I",N89*Contagem!$U$11,IF(H89="E",N89*Contagem!$U$13,IF(H89="A",N89*Contagem!$U$12,IF(H89="T",N89*Contagem!$U$14,""))))</f>
        <v>6</v>
      </c>
      <c r="P89" s="73" t="s">
        <v>82</v>
      </c>
      <c r="Q89" s="113" t="s">
        <v>139</v>
      </c>
      <c r="R89" s="113"/>
      <c r="S89" s="113"/>
      <c r="T89" s="113"/>
      <c r="U89" s="113"/>
    </row>
    <row r="90" spans="1:21" s="66" customFormat="1" ht="13.5" customHeight="1" x14ac:dyDescent="0.25">
      <c r="A90" s="148" t="s">
        <v>119</v>
      </c>
      <c r="B90" s="149"/>
      <c r="C90" s="149"/>
      <c r="D90" s="149"/>
      <c r="E90" s="149"/>
      <c r="F90" s="150"/>
      <c r="G90" s="68" t="s">
        <v>39</v>
      </c>
      <c r="H90" s="68" t="s">
        <v>89</v>
      </c>
      <c r="I90" s="68">
        <v>26</v>
      </c>
      <c r="J90" s="68">
        <v>2</v>
      </c>
      <c r="K90" s="70" t="str">
        <f t="shared" si="8"/>
        <v>EEH</v>
      </c>
      <c r="L90" s="71" t="str">
        <f t="shared" si="9"/>
        <v>H</v>
      </c>
      <c r="M90" s="72" t="str">
        <f t="shared" si="10"/>
        <v>Alta</v>
      </c>
      <c r="N90" s="70">
        <f t="shared" si="11"/>
        <v>6</v>
      </c>
      <c r="O90" s="73">
        <f>IF(H90="I",N90*Contagem!$U$11,IF(H90="E",N90*Contagem!$U$13,IF(H90="A",N90*Contagem!$U$12,IF(H90="T",N90*Contagem!$U$14,""))))</f>
        <v>6</v>
      </c>
      <c r="P90" s="73" t="s">
        <v>82</v>
      </c>
      <c r="Q90" s="122" t="s">
        <v>139</v>
      </c>
      <c r="R90" s="113"/>
      <c r="S90" s="113"/>
      <c r="T90" s="113"/>
      <c r="U90" s="113"/>
    </row>
    <row r="91" spans="1:21" s="66" customFormat="1" ht="13.5" customHeight="1" x14ac:dyDescent="0.25">
      <c r="A91" s="148" t="s">
        <v>120</v>
      </c>
      <c r="B91" s="149"/>
      <c r="C91" s="149"/>
      <c r="D91" s="149"/>
      <c r="E91" s="149"/>
      <c r="F91" s="150"/>
      <c r="G91" s="68" t="s">
        <v>39</v>
      </c>
      <c r="H91" s="68" t="s">
        <v>89</v>
      </c>
      <c r="I91" s="68">
        <v>3</v>
      </c>
      <c r="J91" s="68">
        <v>2</v>
      </c>
      <c r="K91" s="70" t="str">
        <f t="shared" si="8"/>
        <v>EEL</v>
      </c>
      <c r="L91" s="71" t="str">
        <f t="shared" si="9"/>
        <v>L</v>
      </c>
      <c r="M91" s="72" t="str">
        <f t="shared" si="10"/>
        <v>Baixa</v>
      </c>
      <c r="N91" s="70">
        <f t="shared" si="11"/>
        <v>3</v>
      </c>
      <c r="O91" s="73">
        <f>IF(H91="I",N91*Contagem!$U$11,IF(H91="E",N91*Contagem!$U$13,IF(H91="A",N91*Contagem!$U$12,IF(H91="T",N91*Contagem!$U$14,""))))</f>
        <v>3</v>
      </c>
      <c r="P91" s="73" t="s">
        <v>82</v>
      </c>
      <c r="Q91" s="122" t="s">
        <v>139</v>
      </c>
      <c r="R91" s="113"/>
      <c r="S91" s="113"/>
      <c r="T91" s="113"/>
      <c r="U91" s="113"/>
    </row>
    <row r="92" spans="1:21" s="66" customFormat="1" ht="13.5" customHeight="1" x14ac:dyDescent="0.25">
      <c r="A92" s="148" t="s">
        <v>81</v>
      </c>
      <c r="B92" s="149"/>
      <c r="C92" s="149"/>
      <c r="D92" s="149"/>
      <c r="E92" s="149"/>
      <c r="F92" s="150"/>
      <c r="G92" s="68" t="s">
        <v>38</v>
      </c>
      <c r="H92" s="68" t="s">
        <v>89</v>
      </c>
      <c r="I92" s="68">
        <v>8</v>
      </c>
      <c r="J92" s="68">
        <v>2</v>
      </c>
      <c r="K92" s="70" t="str">
        <f t="shared" si="8"/>
        <v>CEA</v>
      </c>
      <c r="L92" s="71" t="str">
        <f t="shared" si="9"/>
        <v>A</v>
      </c>
      <c r="M92" s="72" t="str">
        <f t="shared" si="10"/>
        <v>Média</v>
      </c>
      <c r="N92" s="70">
        <f t="shared" si="11"/>
        <v>4</v>
      </c>
      <c r="O92" s="73">
        <f>IF(H92="I",N92*Contagem!$U$11,IF(H92="E",N92*Contagem!$U$13,IF(H92="A",N92*Contagem!$U$12,IF(H92="T",N92*Contagem!$U$14,""))))</f>
        <v>4</v>
      </c>
      <c r="P92" s="73" t="s">
        <v>82</v>
      </c>
      <c r="Q92" s="113" t="s">
        <v>169</v>
      </c>
      <c r="R92" s="113"/>
      <c r="S92" s="113"/>
      <c r="T92" s="113"/>
      <c r="U92" s="113"/>
    </row>
    <row r="93" spans="1:21" s="66" customFormat="1" ht="13.5" customHeight="1" x14ac:dyDescent="0.25">
      <c r="A93" s="148" t="s">
        <v>121</v>
      </c>
      <c r="B93" s="149"/>
      <c r="C93" s="149"/>
      <c r="D93" s="149"/>
      <c r="E93" s="149"/>
      <c r="F93" s="150"/>
      <c r="G93" s="68" t="s">
        <v>40</v>
      </c>
      <c r="H93" s="68" t="s">
        <v>89</v>
      </c>
      <c r="I93" s="68">
        <v>26</v>
      </c>
      <c r="J93" s="68">
        <v>3</v>
      </c>
      <c r="K93" s="70" t="str">
        <f t="shared" si="8"/>
        <v>SEH</v>
      </c>
      <c r="L93" s="71" t="str">
        <f t="shared" si="9"/>
        <v>H</v>
      </c>
      <c r="M93" s="72" t="str">
        <f t="shared" si="10"/>
        <v>Alta</v>
      </c>
      <c r="N93" s="70">
        <f t="shared" si="11"/>
        <v>7</v>
      </c>
      <c r="O93" s="73">
        <f>IF(H93="I",N93*Contagem!$U$11,IF(H93="E",N93*Contagem!$U$13,IF(H93="A",N93*Contagem!$U$12,IF(H93="T",N93*Contagem!$U$14,""))))</f>
        <v>7</v>
      </c>
      <c r="P93" s="73" t="s">
        <v>82</v>
      </c>
      <c r="Q93" s="113" t="s">
        <v>168</v>
      </c>
      <c r="R93" s="113"/>
      <c r="S93" s="113"/>
      <c r="T93" s="113"/>
      <c r="U93" s="113"/>
    </row>
    <row r="94" spans="1:21" s="66" customFormat="1" ht="13.5" customHeight="1" x14ac:dyDescent="0.25">
      <c r="A94" s="148" t="s">
        <v>170</v>
      </c>
      <c r="B94" s="149"/>
      <c r="C94" s="149"/>
      <c r="D94" s="149"/>
      <c r="E94" s="149"/>
      <c r="F94" s="150"/>
      <c r="G94" s="68" t="s">
        <v>40</v>
      </c>
      <c r="H94" s="68" t="s">
        <v>89</v>
      </c>
      <c r="I94" s="68">
        <v>15</v>
      </c>
      <c r="J94" s="68">
        <v>4</v>
      </c>
      <c r="K94" s="70" t="str">
        <f t="shared" si="8"/>
        <v>SEH</v>
      </c>
      <c r="L94" s="71" t="str">
        <f t="shared" si="9"/>
        <v>H</v>
      </c>
      <c r="M94" s="72" t="str">
        <f t="shared" si="10"/>
        <v>Alta</v>
      </c>
      <c r="N94" s="70">
        <f t="shared" si="11"/>
        <v>7</v>
      </c>
      <c r="O94" s="73">
        <f>IF(H94="I",N94*Contagem!$U$11,IF(H94="E",N94*Contagem!$U$13,IF(H94="A",N94*Contagem!$U$12,IF(H94="T",N94*Contagem!$U$14,""))))</f>
        <v>7</v>
      </c>
      <c r="P94" s="73" t="s">
        <v>82</v>
      </c>
      <c r="Q94" s="122" t="s">
        <v>171</v>
      </c>
      <c r="R94" s="113"/>
      <c r="S94" s="113"/>
      <c r="T94" s="113"/>
      <c r="U94" s="113"/>
    </row>
    <row r="95" spans="1:21" s="66" customFormat="1" ht="13.5" customHeight="1" x14ac:dyDescent="0.25">
      <c r="A95" s="145"/>
      <c r="B95" s="146"/>
      <c r="C95" s="146"/>
      <c r="D95" s="146"/>
      <c r="E95" s="146"/>
      <c r="F95" s="147"/>
      <c r="G95" s="68"/>
      <c r="H95" s="68"/>
      <c r="I95" s="68"/>
      <c r="J95" s="68"/>
      <c r="K95" s="70" t="str">
        <f t="shared" si="8"/>
        <v/>
      </c>
      <c r="L95" s="71" t="str">
        <f t="shared" si="9"/>
        <v/>
      </c>
      <c r="M95" s="72" t="str">
        <f t="shared" si="10"/>
        <v/>
      </c>
      <c r="N95" s="70" t="str">
        <f t="shared" si="11"/>
        <v/>
      </c>
      <c r="O95" s="73" t="str">
        <f>IF(H95="I",N95*Contagem!$U$11,IF(H95="E",N95*Contagem!$U$13,IF(H95="A",N95*Contagem!$U$12,IF(H95="T",N95*Contagem!$U$14,""))))</f>
        <v/>
      </c>
      <c r="P95" s="73"/>
      <c r="Q95" s="113"/>
      <c r="R95" s="113"/>
      <c r="S95" s="113"/>
      <c r="T95" s="113"/>
      <c r="U95" s="113"/>
    </row>
    <row r="96" spans="1:21" s="66" customFormat="1" ht="13.5" customHeight="1" x14ac:dyDescent="0.25">
      <c r="A96" s="145" t="s">
        <v>172</v>
      </c>
      <c r="B96" s="146"/>
      <c r="C96" s="146"/>
      <c r="D96" s="146"/>
      <c r="E96" s="146"/>
      <c r="F96" s="147"/>
      <c r="G96" s="68"/>
      <c r="H96" s="68"/>
      <c r="I96" s="68"/>
      <c r="J96" s="68"/>
      <c r="K96" s="70" t="str">
        <f t="shared" si="8"/>
        <v/>
      </c>
      <c r="L96" s="71" t="str">
        <f t="shared" si="9"/>
        <v/>
      </c>
      <c r="M96" s="72" t="str">
        <f t="shared" si="10"/>
        <v/>
      </c>
      <c r="N96" s="70" t="str">
        <f t="shared" si="11"/>
        <v/>
      </c>
      <c r="O96" s="73" t="str">
        <f>IF(H96="I",N96*Contagem!$U$11,IF(H96="E",N96*Contagem!$U$13,IF(H96="A",N96*Contagem!$U$12,IF(H96="T",N96*Contagem!$U$14,""))))</f>
        <v/>
      </c>
      <c r="P96" s="73" t="s">
        <v>82</v>
      </c>
      <c r="Q96" s="113"/>
      <c r="R96" s="113"/>
      <c r="S96" s="113"/>
      <c r="T96" s="113"/>
      <c r="U96" s="113"/>
    </row>
    <row r="97" spans="1:21" s="66" customFormat="1" ht="13.5" customHeight="1" x14ac:dyDescent="0.25">
      <c r="A97" s="148" t="s">
        <v>118</v>
      </c>
      <c r="B97" s="146"/>
      <c r="C97" s="146"/>
      <c r="D97" s="146"/>
      <c r="E97" s="146"/>
      <c r="F97" s="147"/>
      <c r="G97" s="68" t="s">
        <v>39</v>
      </c>
      <c r="H97" s="68" t="s">
        <v>89</v>
      </c>
      <c r="I97" s="68">
        <v>11</v>
      </c>
      <c r="J97" s="68">
        <v>2</v>
      </c>
      <c r="K97" s="70" t="str">
        <f t="shared" si="8"/>
        <v>EEA</v>
      </c>
      <c r="L97" s="71" t="str">
        <f t="shared" si="9"/>
        <v>A</v>
      </c>
      <c r="M97" s="72" t="str">
        <f t="shared" si="10"/>
        <v>Média</v>
      </c>
      <c r="N97" s="70">
        <f t="shared" si="11"/>
        <v>4</v>
      </c>
      <c r="O97" s="73">
        <f>IF(H97="I",N97*Contagem!$U$11,IF(H97="E",N97*Contagem!$U$13,IF(H97="A",N97*Contagem!$U$12,IF(H97="T",N97*Contagem!$U$14,""))))</f>
        <v>4</v>
      </c>
      <c r="P97" s="73" t="s">
        <v>82</v>
      </c>
      <c r="Q97" s="113" t="s">
        <v>174</v>
      </c>
      <c r="R97" s="113"/>
      <c r="S97" s="113"/>
      <c r="T97" s="113"/>
      <c r="U97" s="113"/>
    </row>
    <row r="98" spans="1:21" s="66" customFormat="1" ht="13.5" customHeight="1" x14ac:dyDescent="0.25">
      <c r="A98" s="148" t="s">
        <v>119</v>
      </c>
      <c r="B98" s="149"/>
      <c r="C98" s="149"/>
      <c r="D98" s="149"/>
      <c r="E98" s="149"/>
      <c r="F98" s="150"/>
      <c r="G98" s="68" t="s">
        <v>39</v>
      </c>
      <c r="H98" s="68" t="s">
        <v>89</v>
      </c>
      <c r="I98" s="68">
        <v>11</v>
      </c>
      <c r="J98" s="68">
        <v>2</v>
      </c>
      <c r="K98" s="70" t="str">
        <f t="shared" si="8"/>
        <v>EEA</v>
      </c>
      <c r="L98" s="71" t="str">
        <f t="shared" si="9"/>
        <v>A</v>
      </c>
      <c r="M98" s="72" t="str">
        <f t="shared" si="10"/>
        <v>Média</v>
      </c>
      <c r="N98" s="70">
        <f t="shared" si="11"/>
        <v>4</v>
      </c>
      <c r="O98" s="73">
        <f>IF(H98="I",N98*Contagem!$U$11,IF(H98="E",N98*Contagem!$U$13,IF(H98="A",N98*Contagem!$U$12,IF(H98="T",N98*Contagem!$U$14,""))))</f>
        <v>4</v>
      </c>
      <c r="P98" s="73" t="s">
        <v>82</v>
      </c>
      <c r="Q98" s="122" t="s">
        <v>174</v>
      </c>
      <c r="R98" s="113"/>
      <c r="S98" s="113"/>
      <c r="T98" s="113"/>
      <c r="U98" s="113"/>
    </row>
    <row r="99" spans="1:21" s="66" customFormat="1" ht="13.5" customHeight="1" x14ac:dyDescent="0.25">
      <c r="A99" s="148" t="s">
        <v>120</v>
      </c>
      <c r="B99" s="149"/>
      <c r="C99" s="149"/>
      <c r="D99" s="149"/>
      <c r="E99" s="149"/>
      <c r="F99" s="150"/>
      <c r="G99" s="68" t="s">
        <v>39</v>
      </c>
      <c r="H99" s="68" t="s">
        <v>89</v>
      </c>
      <c r="I99" s="68">
        <v>3</v>
      </c>
      <c r="J99" s="68">
        <v>2</v>
      </c>
      <c r="K99" s="70" t="str">
        <f t="shared" si="8"/>
        <v>EEL</v>
      </c>
      <c r="L99" s="71" t="str">
        <f t="shared" si="9"/>
        <v>L</v>
      </c>
      <c r="M99" s="72" t="str">
        <f t="shared" si="10"/>
        <v>Baixa</v>
      </c>
      <c r="N99" s="70">
        <f t="shared" si="11"/>
        <v>3</v>
      </c>
      <c r="O99" s="73">
        <f>IF(H99="I",N99*Contagem!$U$11,IF(H99="E",N99*Contagem!$U$13,IF(H99="A",N99*Contagem!$U$12,IF(H99="T",N99*Contagem!$U$14,""))))</f>
        <v>3</v>
      </c>
      <c r="P99" s="73" t="s">
        <v>82</v>
      </c>
      <c r="Q99" s="122" t="s">
        <v>174</v>
      </c>
      <c r="R99" s="113"/>
      <c r="S99" s="113"/>
      <c r="T99" s="113"/>
      <c r="U99" s="113"/>
    </row>
    <row r="100" spans="1:21" s="66" customFormat="1" ht="13.5" customHeight="1" x14ac:dyDescent="0.25">
      <c r="A100" s="148" t="s">
        <v>81</v>
      </c>
      <c r="B100" s="149"/>
      <c r="C100" s="149"/>
      <c r="D100" s="149"/>
      <c r="E100" s="149"/>
      <c r="F100" s="150"/>
      <c r="G100" s="68" t="s">
        <v>38</v>
      </c>
      <c r="H100" s="68" t="s">
        <v>89</v>
      </c>
      <c r="I100" s="68">
        <v>6</v>
      </c>
      <c r="J100" s="68">
        <v>2</v>
      </c>
      <c r="K100" s="70" t="str">
        <f t="shared" si="8"/>
        <v>CEA</v>
      </c>
      <c r="L100" s="71" t="str">
        <f t="shared" si="9"/>
        <v>A</v>
      </c>
      <c r="M100" s="72" t="str">
        <f t="shared" si="10"/>
        <v>Média</v>
      </c>
      <c r="N100" s="70">
        <f t="shared" si="11"/>
        <v>4</v>
      </c>
      <c r="O100" s="73">
        <f>IF(H100="I",N100*Contagem!$U$11,IF(H100="E",N100*Contagem!$U$13,IF(H100="A",N100*Contagem!$U$12,IF(H100="T",N100*Contagem!$U$14,""))))</f>
        <v>4</v>
      </c>
      <c r="P100" s="73" t="s">
        <v>82</v>
      </c>
      <c r="Q100" s="122" t="s">
        <v>175</v>
      </c>
      <c r="R100" s="113"/>
      <c r="S100" s="113"/>
      <c r="T100" s="113"/>
      <c r="U100" s="113"/>
    </row>
    <row r="101" spans="1:21" s="66" customFormat="1" ht="13.5" customHeight="1" x14ac:dyDescent="0.25">
      <c r="A101" s="148" t="s">
        <v>121</v>
      </c>
      <c r="B101" s="149"/>
      <c r="C101" s="149"/>
      <c r="D101" s="149"/>
      <c r="E101" s="149"/>
      <c r="F101" s="150"/>
      <c r="G101" s="68" t="s">
        <v>40</v>
      </c>
      <c r="H101" s="68" t="s">
        <v>89</v>
      </c>
      <c r="I101" s="68">
        <v>11</v>
      </c>
      <c r="J101" s="68">
        <v>1</v>
      </c>
      <c r="K101" s="70" t="str">
        <f t="shared" si="8"/>
        <v>SEL</v>
      </c>
      <c r="L101" s="71" t="str">
        <f t="shared" si="9"/>
        <v>L</v>
      </c>
      <c r="M101" s="72" t="str">
        <f t="shared" si="10"/>
        <v>Baixa</v>
      </c>
      <c r="N101" s="70">
        <f t="shared" si="11"/>
        <v>4</v>
      </c>
      <c r="O101" s="73">
        <f>IF(H101="I",N101*Contagem!$U$11,IF(H101="E",N101*Contagem!$U$13,IF(H101="A",N101*Contagem!$U$12,IF(H101="T",N101*Contagem!$U$14,""))))</f>
        <v>4</v>
      </c>
      <c r="P101" s="73" t="s">
        <v>82</v>
      </c>
      <c r="Q101" s="113" t="s">
        <v>173</v>
      </c>
      <c r="R101" s="113"/>
      <c r="S101" s="113"/>
      <c r="T101" s="113"/>
      <c r="U101" s="113"/>
    </row>
    <row r="102" spans="1:21" s="66" customFormat="1" ht="13.5" customHeight="1" x14ac:dyDescent="0.25">
      <c r="A102" s="148" t="s">
        <v>170</v>
      </c>
      <c r="B102" s="149"/>
      <c r="C102" s="149"/>
      <c r="D102" s="149"/>
      <c r="E102" s="149"/>
      <c r="F102" s="150"/>
      <c r="G102" s="68" t="s">
        <v>40</v>
      </c>
      <c r="H102" s="68" t="s">
        <v>89</v>
      </c>
      <c r="I102" s="68">
        <v>14</v>
      </c>
      <c r="J102" s="68">
        <v>2</v>
      </c>
      <c r="K102" s="70" t="str">
        <f t="shared" si="8"/>
        <v>SEA</v>
      </c>
      <c r="L102" s="71" t="str">
        <f t="shared" si="9"/>
        <v>A</v>
      </c>
      <c r="M102" s="72" t="str">
        <f t="shared" si="10"/>
        <v>Média</v>
      </c>
      <c r="N102" s="70">
        <f t="shared" si="11"/>
        <v>5</v>
      </c>
      <c r="O102" s="73">
        <f>IF(H102="I",N102*Contagem!$U$11,IF(H102="E",N102*Contagem!$U$13,IF(H102="A",N102*Contagem!$U$12,IF(H102="T",N102*Contagem!$U$14,""))))</f>
        <v>5</v>
      </c>
      <c r="P102" s="73" t="s">
        <v>82</v>
      </c>
      <c r="Q102" s="122" t="s">
        <v>175</v>
      </c>
      <c r="R102" s="113"/>
      <c r="S102" s="113"/>
      <c r="T102" s="113"/>
      <c r="U102" s="113"/>
    </row>
    <row r="103" spans="1:21" s="66" customFormat="1" ht="13.5" customHeight="1" x14ac:dyDescent="0.25">
      <c r="A103" s="148"/>
      <c r="B103" s="149"/>
      <c r="C103" s="149"/>
      <c r="D103" s="149"/>
      <c r="E103" s="149"/>
      <c r="F103" s="150"/>
      <c r="G103" s="68"/>
      <c r="H103" s="68"/>
      <c r="I103" s="68"/>
      <c r="J103" s="68"/>
      <c r="K103" s="70" t="str">
        <f t="shared" si="8"/>
        <v/>
      </c>
      <c r="L103" s="71" t="str">
        <f t="shared" si="9"/>
        <v/>
      </c>
      <c r="M103" s="72" t="str">
        <f t="shared" si="10"/>
        <v/>
      </c>
      <c r="N103" s="70" t="str">
        <f t="shared" si="11"/>
        <v/>
      </c>
      <c r="O103" s="73" t="str">
        <f>IF(H103="I",N103*Contagem!$U$11,IF(H103="E",N103*Contagem!$U$13,IF(H103="A",N103*Contagem!$U$12,IF(H103="T",N103*Contagem!$U$14,""))))</f>
        <v/>
      </c>
      <c r="P103" s="73"/>
      <c r="Q103" s="113"/>
      <c r="R103" s="113"/>
      <c r="S103" s="113"/>
      <c r="T103" s="113"/>
      <c r="U103" s="113"/>
    </row>
    <row r="104" spans="1:21" s="66" customFormat="1" ht="13.5" customHeight="1" x14ac:dyDescent="0.25">
      <c r="A104" s="145" t="s">
        <v>176</v>
      </c>
      <c r="B104" s="146"/>
      <c r="C104" s="146"/>
      <c r="D104" s="146"/>
      <c r="E104" s="146"/>
      <c r="F104" s="147"/>
      <c r="G104" s="68"/>
      <c r="H104" s="68"/>
      <c r="I104" s="68"/>
      <c r="J104" s="68"/>
      <c r="K104" s="70" t="str">
        <f t="shared" si="8"/>
        <v/>
      </c>
      <c r="L104" s="71" t="str">
        <f t="shared" si="9"/>
        <v/>
      </c>
      <c r="M104" s="72" t="str">
        <f t="shared" si="10"/>
        <v/>
      </c>
      <c r="N104" s="70" t="str">
        <f t="shared" si="11"/>
        <v/>
      </c>
      <c r="O104" s="73" t="str">
        <f>IF(H104="I",N104*Contagem!$U$11,IF(H104="E",N104*Contagem!$U$13,IF(H104="A",N104*Contagem!$U$12,IF(H104="T",N104*Contagem!$U$14,""))))</f>
        <v/>
      </c>
      <c r="P104" s="73" t="s">
        <v>82</v>
      </c>
      <c r="Q104" s="113"/>
      <c r="R104" s="113"/>
      <c r="S104" s="113"/>
      <c r="T104" s="113"/>
      <c r="U104" s="113"/>
    </row>
    <row r="105" spans="1:21" s="66" customFormat="1" ht="13.5" customHeight="1" x14ac:dyDescent="0.25">
      <c r="A105" s="148" t="s">
        <v>118</v>
      </c>
      <c r="B105" s="146"/>
      <c r="C105" s="146"/>
      <c r="D105" s="146"/>
      <c r="E105" s="146"/>
      <c r="F105" s="147"/>
      <c r="G105" s="68" t="s">
        <v>39</v>
      </c>
      <c r="H105" s="68" t="s">
        <v>89</v>
      </c>
      <c r="I105" s="68">
        <v>6</v>
      </c>
      <c r="J105" s="68">
        <v>2</v>
      </c>
      <c r="K105" s="70" t="str">
        <f t="shared" si="8"/>
        <v>EEA</v>
      </c>
      <c r="L105" s="71" t="str">
        <f t="shared" si="9"/>
        <v>A</v>
      </c>
      <c r="M105" s="72" t="str">
        <f t="shared" si="10"/>
        <v>Média</v>
      </c>
      <c r="N105" s="70">
        <f t="shared" si="11"/>
        <v>4</v>
      </c>
      <c r="O105" s="73">
        <f>IF(H105="I",N105*Contagem!$U$11,IF(H105="E",N105*Contagem!$U$13,IF(H105="A",N105*Contagem!$U$12,IF(H105="T",N105*Contagem!$U$14,""))))</f>
        <v>4</v>
      </c>
      <c r="P105" s="73" t="s">
        <v>82</v>
      </c>
      <c r="Q105" s="113" t="s">
        <v>177</v>
      </c>
      <c r="R105" s="113"/>
      <c r="S105" s="113"/>
      <c r="T105" s="113"/>
      <c r="U105" s="113"/>
    </row>
    <row r="106" spans="1:21" s="66" customFormat="1" ht="13.5" customHeight="1" x14ac:dyDescent="0.25">
      <c r="A106" s="148" t="s">
        <v>119</v>
      </c>
      <c r="B106" s="149"/>
      <c r="C106" s="149"/>
      <c r="D106" s="149"/>
      <c r="E106" s="149"/>
      <c r="F106" s="150"/>
      <c r="G106" s="68" t="s">
        <v>39</v>
      </c>
      <c r="H106" s="68" t="s">
        <v>89</v>
      </c>
      <c r="I106" s="68">
        <v>6</v>
      </c>
      <c r="J106" s="68">
        <v>2</v>
      </c>
      <c r="K106" s="70" t="str">
        <f t="shared" si="8"/>
        <v>EEA</v>
      </c>
      <c r="L106" s="71" t="str">
        <f t="shared" si="9"/>
        <v>A</v>
      </c>
      <c r="M106" s="72" t="str">
        <f t="shared" si="10"/>
        <v>Média</v>
      </c>
      <c r="N106" s="70">
        <f t="shared" si="11"/>
        <v>4</v>
      </c>
      <c r="O106" s="73">
        <f>IF(H106="I",N106*Contagem!$U$11,IF(H106="E",N106*Contagem!$U$13,IF(H106="A",N106*Contagem!$U$12,IF(H106="T",N106*Contagem!$U$14,""))))</f>
        <v>4</v>
      </c>
      <c r="P106" s="73" t="s">
        <v>82</v>
      </c>
      <c r="Q106" s="122" t="s">
        <v>177</v>
      </c>
      <c r="R106" s="113"/>
      <c r="S106" s="113"/>
      <c r="T106" s="113"/>
      <c r="U106" s="113"/>
    </row>
    <row r="107" spans="1:21" s="66" customFormat="1" ht="13.5" customHeight="1" x14ac:dyDescent="0.25">
      <c r="A107" s="148" t="s">
        <v>120</v>
      </c>
      <c r="B107" s="149"/>
      <c r="C107" s="149"/>
      <c r="D107" s="149"/>
      <c r="E107" s="149"/>
      <c r="F107" s="150"/>
      <c r="G107" s="68" t="s">
        <v>39</v>
      </c>
      <c r="H107" s="68" t="s">
        <v>89</v>
      </c>
      <c r="I107" s="68">
        <v>3</v>
      </c>
      <c r="J107" s="68">
        <v>2</v>
      </c>
      <c r="K107" s="70" t="str">
        <f t="shared" si="8"/>
        <v>EEL</v>
      </c>
      <c r="L107" s="71" t="str">
        <f t="shared" si="9"/>
        <v>L</v>
      </c>
      <c r="M107" s="72" t="str">
        <f t="shared" si="10"/>
        <v>Baixa</v>
      </c>
      <c r="N107" s="70">
        <f t="shared" si="11"/>
        <v>3</v>
      </c>
      <c r="O107" s="73">
        <f>IF(H107="I",N107*Contagem!$U$11,IF(H107="E",N107*Contagem!$U$13,IF(H107="A",N107*Contagem!$U$12,IF(H107="T",N107*Contagem!$U$14,""))))</f>
        <v>3</v>
      </c>
      <c r="P107" s="73" t="s">
        <v>82</v>
      </c>
      <c r="Q107" s="122" t="s">
        <v>177</v>
      </c>
      <c r="R107" s="113"/>
      <c r="S107" s="113"/>
      <c r="T107" s="113"/>
      <c r="U107" s="113"/>
    </row>
    <row r="108" spans="1:21" s="66" customFormat="1" ht="13.5" customHeight="1" x14ac:dyDescent="0.25">
      <c r="A108" s="148" t="s">
        <v>81</v>
      </c>
      <c r="B108" s="149"/>
      <c r="C108" s="149"/>
      <c r="D108" s="149"/>
      <c r="E108" s="149"/>
      <c r="F108" s="150"/>
      <c r="G108" s="68" t="s">
        <v>38</v>
      </c>
      <c r="H108" s="68" t="s">
        <v>89</v>
      </c>
      <c r="I108" s="68">
        <v>6</v>
      </c>
      <c r="J108" s="68">
        <v>1</v>
      </c>
      <c r="K108" s="70" t="str">
        <f t="shared" si="8"/>
        <v>CEL</v>
      </c>
      <c r="L108" s="71" t="str">
        <f t="shared" si="9"/>
        <v>L</v>
      </c>
      <c r="M108" s="72" t="str">
        <f t="shared" si="10"/>
        <v>Baixa</v>
      </c>
      <c r="N108" s="70">
        <f t="shared" si="11"/>
        <v>3</v>
      </c>
      <c r="O108" s="73">
        <f>IF(H108="I",N108*Contagem!$U$11,IF(H108="E",N108*Contagem!$U$13,IF(H108="A",N108*Contagem!$U$12,IF(H108="T",N108*Contagem!$U$14,""))))</f>
        <v>3</v>
      </c>
      <c r="P108" s="73" t="s">
        <v>82</v>
      </c>
      <c r="Q108" s="122" t="s">
        <v>177</v>
      </c>
      <c r="R108" s="113"/>
      <c r="S108" s="113"/>
      <c r="T108" s="113"/>
      <c r="U108" s="113"/>
    </row>
    <row r="109" spans="1:21" s="66" customFormat="1" ht="13.5" customHeight="1" x14ac:dyDescent="0.25">
      <c r="A109" s="148" t="s">
        <v>121</v>
      </c>
      <c r="B109" s="149"/>
      <c r="C109" s="149"/>
      <c r="D109" s="149"/>
      <c r="E109" s="149"/>
      <c r="F109" s="150"/>
      <c r="G109" s="68" t="s">
        <v>40</v>
      </c>
      <c r="H109" s="68" t="s">
        <v>89</v>
      </c>
      <c r="I109" s="68">
        <v>6</v>
      </c>
      <c r="J109" s="68">
        <v>2</v>
      </c>
      <c r="K109" s="70" t="str">
        <f t="shared" si="8"/>
        <v>SEA</v>
      </c>
      <c r="L109" s="71" t="str">
        <f t="shared" si="9"/>
        <v>A</v>
      </c>
      <c r="M109" s="72" t="str">
        <f t="shared" si="10"/>
        <v>Média</v>
      </c>
      <c r="N109" s="70">
        <f t="shared" si="11"/>
        <v>5</v>
      </c>
      <c r="O109" s="73">
        <f>IF(H109="I",N109*Contagem!$U$11,IF(H109="E",N109*Contagem!$U$13,IF(H109="A",N109*Contagem!$U$12,IF(H109="T",N109*Contagem!$U$14,""))))</f>
        <v>5</v>
      </c>
      <c r="P109" s="73" t="s">
        <v>82</v>
      </c>
      <c r="Q109" s="122" t="s">
        <v>178</v>
      </c>
      <c r="R109" s="113"/>
      <c r="S109" s="113"/>
      <c r="T109" s="113"/>
      <c r="U109" s="113"/>
    </row>
    <row r="110" spans="1:21" s="66" customFormat="1" ht="13.5" customHeight="1" x14ac:dyDescent="0.25">
      <c r="A110" s="148"/>
      <c r="B110" s="149"/>
      <c r="C110" s="149"/>
      <c r="D110" s="149"/>
      <c r="E110" s="149"/>
      <c r="F110" s="150"/>
      <c r="G110" s="68"/>
      <c r="H110" s="68"/>
      <c r="I110" s="68"/>
      <c r="J110" s="68"/>
      <c r="K110" s="70" t="str">
        <f t="shared" si="8"/>
        <v/>
      </c>
      <c r="L110" s="71" t="str">
        <f t="shared" si="9"/>
        <v/>
      </c>
      <c r="M110" s="72" t="str">
        <f t="shared" si="10"/>
        <v/>
      </c>
      <c r="N110" s="70" t="str">
        <f t="shared" si="11"/>
        <v/>
      </c>
      <c r="O110" s="73" t="str">
        <f>IF(H110="I",N110*Contagem!$U$11,IF(H110="E",N110*Contagem!$U$13,IF(H110="A",N110*Contagem!$U$12,IF(H110="T",N110*Contagem!$U$14,""))))</f>
        <v/>
      </c>
      <c r="P110" s="73"/>
      <c r="Q110" s="113"/>
      <c r="R110" s="113"/>
      <c r="S110" s="113"/>
      <c r="T110" s="113"/>
      <c r="U110" s="113"/>
    </row>
    <row r="111" spans="1:21" s="66" customFormat="1" ht="13.5" customHeight="1" x14ac:dyDescent="0.25">
      <c r="A111" s="145" t="s">
        <v>180</v>
      </c>
      <c r="B111" s="146"/>
      <c r="C111" s="146"/>
      <c r="D111" s="146"/>
      <c r="E111" s="146"/>
      <c r="F111" s="147"/>
      <c r="G111" s="68"/>
      <c r="H111" s="68"/>
      <c r="I111" s="68"/>
      <c r="J111" s="68"/>
      <c r="K111" s="70" t="str">
        <f t="shared" si="8"/>
        <v/>
      </c>
      <c r="L111" s="71" t="str">
        <f t="shared" si="9"/>
        <v/>
      </c>
      <c r="M111" s="72" t="str">
        <f t="shared" si="10"/>
        <v/>
      </c>
      <c r="N111" s="70" t="str">
        <f t="shared" si="11"/>
        <v/>
      </c>
      <c r="O111" s="73" t="str">
        <f>IF(H111="I",N111*Contagem!$U$11,IF(H111="E",N111*Contagem!$U$13,IF(H111="A",N111*Contagem!$U$12,IF(H111="T",N111*Contagem!$U$14,""))))</f>
        <v/>
      </c>
      <c r="P111" s="73" t="s">
        <v>82</v>
      </c>
      <c r="Q111" s="113"/>
      <c r="R111" s="113"/>
      <c r="S111" s="113"/>
      <c r="T111" s="113"/>
      <c r="U111" s="113"/>
    </row>
    <row r="112" spans="1:21" s="66" customFormat="1" ht="13.5" customHeight="1" x14ac:dyDescent="0.25">
      <c r="A112" s="148" t="s">
        <v>118</v>
      </c>
      <c r="B112" s="146"/>
      <c r="C112" s="146"/>
      <c r="D112" s="146"/>
      <c r="E112" s="146"/>
      <c r="F112" s="147"/>
      <c r="G112" s="68" t="s">
        <v>39</v>
      </c>
      <c r="H112" s="68" t="s">
        <v>89</v>
      </c>
      <c r="I112" s="68">
        <v>7</v>
      </c>
      <c r="J112" s="68">
        <v>2</v>
      </c>
      <c r="K112" s="70" t="str">
        <f t="shared" si="8"/>
        <v>EEA</v>
      </c>
      <c r="L112" s="71" t="str">
        <f t="shared" si="9"/>
        <v>A</v>
      </c>
      <c r="M112" s="72" t="str">
        <f t="shared" si="10"/>
        <v>Média</v>
      </c>
      <c r="N112" s="70">
        <f t="shared" si="11"/>
        <v>4</v>
      </c>
      <c r="O112" s="73">
        <f>IF(H112="I",N112*Contagem!$U$11,IF(H112="E",N112*Contagem!$U$13,IF(H112="A",N112*Contagem!$U$12,IF(H112="T",N112*Contagem!$U$14,""))))</f>
        <v>4</v>
      </c>
      <c r="P112" s="73" t="s">
        <v>82</v>
      </c>
      <c r="Q112" s="113" t="s">
        <v>181</v>
      </c>
      <c r="R112" s="113"/>
      <c r="S112" s="113"/>
      <c r="T112" s="113"/>
      <c r="U112" s="113"/>
    </row>
    <row r="113" spans="1:21" s="66" customFormat="1" ht="13.5" customHeight="1" x14ac:dyDescent="0.25">
      <c r="A113" s="148" t="s">
        <v>119</v>
      </c>
      <c r="B113" s="149"/>
      <c r="C113" s="149"/>
      <c r="D113" s="149"/>
      <c r="E113" s="149"/>
      <c r="F113" s="150"/>
      <c r="G113" s="68" t="s">
        <v>39</v>
      </c>
      <c r="H113" s="68" t="s">
        <v>89</v>
      </c>
      <c r="I113" s="68">
        <v>7</v>
      </c>
      <c r="J113" s="68">
        <v>2</v>
      </c>
      <c r="K113" s="70" t="str">
        <f t="shared" si="8"/>
        <v>EEA</v>
      </c>
      <c r="L113" s="71" t="str">
        <f t="shared" si="9"/>
        <v>A</v>
      </c>
      <c r="M113" s="72" t="str">
        <f t="shared" si="10"/>
        <v>Média</v>
      </c>
      <c r="N113" s="70">
        <f t="shared" si="11"/>
        <v>4</v>
      </c>
      <c r="O113" s="73">
        <f>IF(H113="I",N113*Contagem!$U$11,IF(H113="E",N113*Contagem!$U$13,IF(H113="A",N113*Contagem!$U$12,IF(H113="T",N113*Contagem!$U$14,""))))</f>
        <v>4</v>
      </c>
      <c r="P113" s="73" t="s">
        <v>82</v>
      </c>
      <c r="Q113" s="122" t="s">
        <v>181</v>
      </c>
      <c r="R113" s="113"/>
      <c r="S113" s="113"/>
      <c r="T113" s="113"/>
      <c r="U113" s="113"/>
    </row>
    <row r="114" spans="1:21" s="66" customFormat="1" ht="13.5" customHeight="1" x14ac:dyDescent="0.25">
      <c r="A114" s="148" t="s">
        <v>120</v>
      </c>
      <c r="B114" s="149"/>
      <c r="C114" s="149"/>
      <c r="D114" s="149"/>
      <c r="E114" s="149"/>
      <c r="F114" s="150"/>
      <c r="G114" s="68" t="s">
        <v>39</v>
      </c>
      <c r="H114" s="68" t="s">
        <v>89</v>
      </c>
      <c r="I114" s="68">
        <v>3</v>
      </c>
      <c r="J114" s="68">
        <v>2</v>
      </c>
      <c r="K114" s="70" t="str">
        <f t="shared" si="8"/>
        <v>EEL</v>
      </c>
      <c r="L114" s="71" t="str">
        <f t="shared" si="9"/>
        <v>L</v>
      </c>
      <c r="M114" s="72" t="str">
        <f t="shared" si="10"/>
        <v>Baixa</v>
      </c>
      <c r="N114" s="70">
        <f t="shared" si="11"/>
        <v>3</v>
      </c>
      <c r="O114" s="73">
        <f>IF(H114="I",N114*Contagem!$U$11,IF(H114="E",N114*Contagem!$U$13,IF(H114="A",N114*Contagem!$U$12,IF(H114="T",N114*Contagem!$U$14,""))))</f>
        <v>3</v>
      </c>
      <c r="P114" s="73" t="s">
        <v>82</v>
      </c>
      <c r="Q114" s="122" t="s">
        <v>181</v>
      </c>
      <c r="R114" s="113"/>
      <c r="S114" s="113"/>
      <c r="T114" s="113"/>
      <c r="U114" s="113"/>
    </row>
    <row r="115" spans="1:21" s="66" customFormat="1" ht="13.5" customHeight="1" x14ac:dyDescent="0.25">
      <c r="A115" s="148" t="s">
        <v>81</v>
      </c>
      <c r="B115" s="149"/>
      <c r="C115" s="149"/>
      <c r="D115" s="149"/>
      <c r="E115" s="149"/>
      <c r="F115" s="150"/>
      <c r="G115" s="68" t="s">
        <v>38</v>
      </c>
      <c r="H115" s="68" t="s">
        <v>89</v>
      </c>
      <c r="I115" s="68">
        <v>5</v>
      </c>
      <c r="J115" s="68">
        <v>1</v>
      </c>
      <c r="K115" s="70" t="str">
        <f t="shared" si="8"/>
        <v>CEL</v>
      </c>
      <c r="L115" s="71" t="str">
        <f t="shared" si="9"/>
        <v>L</v>
      </c>
      <c r="M115" s="72" t="str">
        <f t="shared" si="10"/>
        <v>Baixa</v>
      </c>
      <c r="N115" s="70">
        <f t="shared" si="11"/>
        <v>3</v>
      </c>
      <c r="O115" s="73">
        <f>IF(H115="I",N115*Contagem!$U$11,IF(H115="E",N115*Contagem!$U$13,IF(H115="A",N115*Contagem!$U$12,IF(H115="T",N115*Contagem!$U$14,""))))</f>
        <v>3</v>
      </c>
      <c r="P115" s="73" t="s">
        <v>82</v>
      </c>
      <c r="Q115" s="113" t="s">
        <v>84</v>
      </c>
      <c r="R115" s="113"/>
      <c r="S115" s="113"/>
      <c r="T115" s="113"/>
      <c r="U115" s="113"/>
    </row>
    <row r="116" spans="1:21" s="66" customFormat="1" ht="13.5" customHeight="1" x14ac:dyDescent="0.25">
      <c r="A116" s="148" t="s">
        <v>121</v>
      </c>
      <c r="B116" s="149"/>
      <c r="C116" s="149"/>
      <c r="D116" s="149"/>
      <c r="E116" s="149"/>
      <c r="F116" s="150"/>
      <c r="G116" s="68" t="s">
        <v>40</v>
      </c>
      <c r="H116" s="68" t="s">
        <v>89</v>
      </c>
      <c r="I116" s="68">
        <v>7</v>
      </c>
      <c r="J116" s="68">
        <v>1</v>
      </c>
      <c r="K116" s="70" t="str">
        <f t="shared" si="8"/>
        <v>SEL</v>
      </c>
      <c r="L116" s="71" t="str">
        <f t="shared" si="9"/>
        <v>L</v>
      </c>
      <c r="M116" s="72" t="str">
        <f t="shared" si="10"/>
        <v>Baixa</v>
      </c>
      <c r="N116" s="70">
        <f t="shared" si="11"/>
        <v>4</v>
      </c>
      <c r="O116" s="73">
        <f>IF(H116="I",N116*Contagem!$U$11,IF(H116="E",N116*Contagem!$U$13,IF(H116="A",N116*Contagem!$U$12,IF(H116="T",N116*Contagem!$U$14,""))))</f>
        <v>4</v>
      </c>
      <c r="P116" s="73" t="s">
        <v>82</v>
      </c>
      <c r="Q116" s="122" t="s">
        <v>84</v>
      </c>
      <c r="R116" s="113"/>
      <c r="S116" s="113"/>
      <c r="T116" s="113"/>
      <c r="U116" s="113"/>
    </row>
    <row r="117" spans="1:21" s="66" customFormat="1" ht="13.5" customHeight="1" x14ac:dyDescent="0.25">
      <c r="A117" s="148"/>
      <c r="B117" s="149"/>
      <c r="C117" s="149"/>
      <c r="D117" s="149"/>
      <c r="E117" s="149"/>
      <c r="F117" s="150"/>
      <c r="G117" s="68"/>
      <c r="H117" s="68"/>
      <c r="I117" s="68"/>
      <c r="J117" s="68"/>
      <c r="K117" s="70" t="str">
        <f t="shared" si="8"/>
        <v/>
      </c>
      <c r="L117" s="71" t="str">
        <f t="shared" si="9"/>
        <v/>
      </c>
      <c r="M117" s="72" t="str">
        <f t="shared" si="10"/>
        <v/>
      </c>
      <c r="N117" s="70" t="str">
        <f t="shared" si="11"/>
        <v/>
      </c>
      <c r="O117" s="73" t="str">
        <f>IF(H117="I",N117*Contagem!$U$11,IF(H117="E",N117*Contagem!$U$13,IF(H117="A",N117*Contagem!$U$12,IF(H117="T",N117*Contagem!$U$14,""))))</f>
        <v/>
      </c>
      <c r="P117" s="73"/>
      <c r="Q117" s="113"/>
      <c r="R117" s="113"/>
      <c r="S117" s="113"/>
      <c r="T117" s="113"/>
      <c r="U117" s="113"/>
    </row>
    <row r="118" spans="1:21" s="66" customFormat="1" ht="13.5" customHeight="1" x14ac:dyDescent="0.25">
      <c r="A118" s="145" t="s">
        <v>182</v>
      </c>
      <c r="B118" s="146"/>
      <c r="C118" s="146"/>
      <c r="D118" s="146"/>
      <c r="E118" s="146"/>
      <c r="F118" s="147"/>
      <c r="G118" s="68"/>
      <c r="H118" s="68"/>
      <c r="I118" s="68"/>
      <c r="J118" s="68"/>
      <c r="K118" s="70" t="str">
        <f t="shared" si="8"/>
        <v/>
      </c>
      <c r="L118" s="71" t="str">
        <f t="shared" si="9"/>
        <v/>
      </c>
      <c r="M118" s="72" t="str">
        <f t="shared" si="10"/>
        <v/>
      </c>
      <c r="N118" s="70" t="str">
        <f t="shared" si="11"/>
        <v/>
      </c>
      <c r="O118" s="73" t="str">
        <f>IF(H118="I",N118*Contagem!$U$11,IF(H118="E",N118*Contagem!$U$13,IF(H118="A",N118*Contagem!$U$12,IF(H118="T",N118*Contagem!$U$14,""))))</f>
        <v/>
      </c>
      <c r="P118" s="73" t="s">
        <v>82</v>
      </c>
      <c r="Q118" s="107"/>
      <c r="R118" s="83"/>
      <c r="S118" s="83"/>
      <c r="T118" s="83"/>
      <c r="U118" s="83"/>
    </row>
    <row r="119" spans="1:21" s="66" customFormat="1" ht="13.5" customHeight="1" x14ac:dyDescent="0.25">
      <c r="A119" s="148" t="s">
        <v>183</v>
      </c>
      <c r="B119" s="149"/>
      <c r="C119" s="149"/>
      <c r="D119" s="149"/>
      <c r="E119" s="149"/>
      <c r="F119" s="150"/>
      <c r="G119" s="68" t="s">
        <v>39</v>
      </c>
      <c r="H119" s="68" t="s">
        <v>89</v>
      </c>
      <c r="I119" s="68">
        <v>7</v>
      </c>
      <c r="J119" s="68">
        <v>3</v>
      </c>
      <c r="K119" s="70" t="str">
        <f t="shared" si="8"/>
        <v>EEH</v>
      </c>
      <c r="L119" s="71" t="str">
        <f t="shared" si="9"/>
        <v>H</v>
      </c>
      <c r="M119" s="72" t="str">
        <f t="shared" si="10"/>
        <v>Alta</v>
      </c>
      <c r="N119" s="70">
        <f t="shared" si="11"/>
        <v>6</v>
      </c>
      <c r="O119" s="73">
        <f>IF(H119="I",N119*Contagem!$U$11,IF(H119="E",N119*Contagem!$U$13,IF(H119="A",N119*Contagem!$U$12,IF(H119="T",N119*Contagem!$U$14,""))))</f>
        <v>6</v>
      </c>
      <c r="P119" s="73" t="s">
        <v>82</v>
      </c>
      <c r="Q119" s="107" t="s">
        <v>184</v>
      </c>
      <c r="R119" s="83"/>
      <c r="S119" s="83"/>
      <c r="T119" s="83"/>
      <c r="U119" s="83"/>
    </row>
    <row r="120" spans="1:21" s="66" customFormat="1" ht="13.5" customHeight="1" x14ac:dyDescent="0.25">
      <c r="A120" s="145"/>
      <c r="B120" s="146"/>
      <c r="C120" s="146"/>
      <c r="D120" s="146"/>
      <c r="E120" s="146"/>
      <c r="F120" s="147"/>
      <c r="G120" s="68"/>
      <c r="H120" s="68"/>
      <c r="I120" s="68"/>
      <c r="J120" s="68"/>
      <c r="K120" s="70" t="str">
        <f t="shared" si="8"/>
        <v/>
      </c>
      <c r="L120" s="71" t="str">
        <f t="shared" si="9"/>
        <v/>
      </c>
      <c r="M120" s="72" t="str">
        <f t="shared" si="10"/>
        <v/>
      </c>
      <c r="N120" s="70" t="str">
        <f t="shared" si="11"/>
        <v/>
      </c>
      <c r="O120" s="73" t="str">
        <f>IF(H120="I",N120*Contagem!$U$11,IF(H120="E",N120*Contagem!$U$13,IF(H120="A",N120*Contagem!$U$12,IF(H120="T",N120*Contagem!$U$14,""))))</f>
        <v/>
      </c>
      <c r="P120" s="73"/>
      <c r="Q120" s="107"/>
      <c r="R120" s="86"/>
      <c r="S120" s="86"/>
      <c r="T120" s="86"/>
      <c r="U120" s="86"/>
    </row>
    <row r="121" spans="1:21" s="66" customFormat="1" ht="13.5" customHeight="1" x14ac:dyDescent="0.25">
      <c r="A121" s="145" t="s">
        <v>185</v>
      </c>
      <c r="B121" s="146"/>
      <c r="C121" s="146"/>
      <c r="D121" s="146"/>
      <c r="E121" s="146"/>
      <c r="F121" s="147"/>
      <c r="G121" s="68"/>
      <c r="H121" s="68"/>
      <c r="I121" s="68"/>
      <c r="J121" s="68"/>
      <c r="K121" s="70" t="str">
        <f t="shared" si="8"/>
        <v/>
      </c>
      <c r="L121" s="71" t="str">
        <f t="shared" si="9"/>
        <v/>
      </c>
      <c r="M121" s="72" t="str">
        <f t="shared" si="10"/>
        <v/>
      </c>
      <c r="N121" s="70" t="str">
        <f t="shared" si="11"/>
        <v/>
      </c>
      <c r="O121" s="73" t="str">
        <f>IF(H121="I",N121*Contagem!$U$11,IF(H121="E",N121*Contagem!$U$13,IF(H121="A",N121*Contagem!$U$12,IF(H121="T",N121*Contagem!$U$14,""))))</f>
        <v/>
      </c>
      <c r="P121" s="73" t="s">
        <v>82</v>
      </c>
      <c r="Q121" s="122"/>
      <c r="R121" s="86"/>
      <c r="S121" s="86"/>
      <c r="T121" s="86"/>
      <c r="U121" s="86"/>
    </row>
    <row r="122" spans="1:21" s="66" customFormat="1" ht="13.5" customHeight="1" x14ac:dyDescent="0.25">
      <c r="A122" s="148" t="s">
        <v>183</v>
      </c>
      <c r="B122" s="149"/>
      <c r="C122" s="149"/>
      <c r="D122" s="149"/>
      <c r="E122" s="149"/>
      <c r="F122" s="150"/>
      <c r="G122" s="68" t="s">
        <v>39</v>
      </c>
      <c r="H122" s="68" t="s">
        <v>89</v>
      </c>
      <c r="I122" s="68">
        <v>7</v>
      </c>
      <c r="J122" s="68">
        <v>3</v>
      </c>
      <c r="K122" s="70" t="str">
        <f t="shared" si="8"/>
        <v>EEH</v>
      </c>
      <c r="L122" s="71" t="str">
        <f t="shared" si="9"/>
        <v>H</v>
      </c>
      <c r="M122" s="72" t="str">
        <f t="shared" si="10"/>
        <v>Alta</v>
      </c>
      <c r="N122" s="70">
        <f t="shared" si="11"/>
        <v>6</v>
      </c>
      <c r="O122" s="73">
        <f>IF(H122="I",N122*Contagem!$U$11,IF(H122="E",N122*Contagem!$U$13,IF(H122="A",N122*Contagem!$U$12,IF(H122="T",N122*Contagem!$U$14,""))))</f>
        <v>6</v>
      </c>
      <c r="P122" s="73" t="s">
        <v>82</v>
      </c>
      <c r="Q122" s="122" t="s">
        <v>184</v>
      </c>
      <c r="R122" s="86"/>
      <c r="S122" s="86"/>
      <c r="T122" s="86"/>
      <c r="U122" s="86"/>
    </row>
    <row r="123" spans="1:21" s="66" customFormat="1" ht="13.5" customHeight="1" x14ac:dyDescent="0.25">
      <c r="A123" s="148"/>
      <c r="B123" s="149"/>
      <c r="C123" s="149"/>
      <c r="D123" s="149"/>
      <c r="E123" s="149"/>
      <c r="F123" s="150"/>
      <c r="G123" s="68"/>
      <c r="H123" s="68"/>
      <c r="I123" s="68"/>
      <c r="J123" s="68"/>
      <c r="K123" s="70" t="str">
        <f t="shared" ref="K123:K129" si="12">CONCATENATE(G123,L123)</f>
        <v/>
      </c>
      <c r="L123" s="71" t="str">
        <f t="shared" ref="L123:L129" si="13">IF(OR(ISBLANK(I123),ISBLANK(J123)),IF(OR(G123="ALI",G123="AIE"),"L",IF(ISBLANK(G123),"","A")),IF(G123="EE",IF(J123&gt;=3,IF(I123&gt;=5,"H","A"),IF(J123&gt;=2,IF(I123&gt;=16,"H",IF(I123&lt;=4,"L","A")),IF(I123&lt;=15,"L","A"))),IF(OR(G123="SE",G123="CE"),IF(J123&gt;=4,IF(I123&gt;=6,"H","A"),IF(J123&gt;=2,IF(I123&gt;=20,"H",IF(I123&lt;=5,"L","A")),IF(I123&lt;=19,"L","A"))),IF(OR(G123="ALI",G123="AIE"),IF(J123&gt;=6,IF(I123&gt;=20,"H","A"),IF(J123&gt;=2,IF(I123&gt;=51,"H",IF(I123&lt;=19,"L","A")),IF(I123&lt;=50,"L","A")))))))</f>
        <v/>
      </c>
      <c r="M123" s="72" t="str">
        <f t="shared" ref="M123:M129" si="14">IF(L123="L","Baixa",IF(L123="A","Média",IF(L123="","","Alta")))</f>
        <v/>
      </c>
      <c r="N123" s="70" t="str">
        <f t="shared" ref="N123:N129" si="15">IF(ISBLANK(G123),"",IF(G123="ALI",IF(L123="L",7,IF(L123="A",10,15)),IF(G123="AIE",IF(L123="L",5,IF(L123="A",7,10)),IF(G123="SE",IF(L123="L",4,IF(L123="A",5,7)),IF(OR(G123="EE",G123="CE"),IF(L123="L",3,IF(L123="A",4,6)))))))</f>
        <v/>
      </c>
      <c r="O123" s="73" t="str">
        <f>IF(H123="I",N123*Contagem!$U$11,IF(H123="E",N123*Contagem!$U$13,IF(H123="A",N123*Contagem!$U$12,IF(H123="T",N123*Contagem!$U$14,""))))</f>
        <v/>
      </c>
      <c r="P123" s="73"/>
      <c r="Q123" s="122"/>
      <c r="R123" s="122"/>
      <c r="S123" s="122"/>
      <c r="T123" s="122"/>
      <c r="U123" s="122"/>
    </row>
    <row r="124" spans="1:21" s="66" customFormat="1" ht="13.5" customHeight="1" x14ac:dyDescent="0.25">
      <c r="A124" s="145" t="s">
        <v>186</v>
      </c>
      <c r="B124" s="146"/>
      <c r="C124" s="146"/>
      <c r="D124" s="146"/>
      <c r="E124" s="146"/>
      <c r="F124" s="147"/>
      <c r="G124" s="68"/>
      <c r="H124" s="68"/>
      <c r="I124" s="68"/>
      <c r="J124" s="68"/>
      <c r="K124" s="70" t="str">
        <f t="shared" si="12"/>
        <v/>
      </c>
      <c r="L124" s="71" t="str">
        <f t="shared" si="13"/>
        <v/>
      </c>
      <c r="M124" s="72" t="str">
        <f t="shared" si="14"/>
        <v/>
      </c>
      <c r="N124" s="70" t="str">
        <f t="shared" si="15"/>
        <v/>
      </c>
      <c r="O124" s="73" t="str">
        <f>IF(H124="I",N124*Contagem!$U$11,IF(H124="E",N124*Contagem!$U$13,IF(H124="A",N124*Contagem!$U$12,IF(H124="T",N124*Contagem!$U$14,""))))</f>
        <v/>
      </c>
      <c r="P124" s="73" t="s">
        <v>82</v>
      </c>
      <c r="Q124" s="122"/>
      <c r="R124" s="122"/>
      <c r="S124" s="122"/>
      <c r="T124" s="122"/>
      <c r="U124" s="122"/>
    </row>
    <row r="125" spans="1:21" s="66" customFormat="1" ht="13.5" customHeight="1" x14ac:dyDescent="0.25">
      <c r="A125" s="148" t="s">
        <v>118</v>
      </c>
      <c r="B125" s="146"/>
      <c r="C125" s="146"/>
      <c r="D125" s="146"/>
      <c r="E125" s="146"/>
      <c r="F125" s="147"/>
      <c r="G125" s="68" t="s">
        <v>39</v>
      </c>
      <c r="H125" s="68" t="s">
        <v>89</v>
      </c>
      <c r="I125" s="68">
        <v>23</v>
      </c>
      <c r="J125" s="68">
        <v>2</v>
      </c>
      <c r="K125" s="70" t="str">
        <f t="shared" si="12"/>
        <v>EEH</v>
      </c>
      <c r="L125" s="71" t="str">
        <f t="shared" si="13"/>
        <v>H</v>
      </c>
      <c r="M125" s="72" t="str">
        <f t="shared" si="14"/>
        <v>Alta</v>
      </c>
      <c r="N125" s="70">
        <f t="shared" si="15"/>
        <v>6</v>
      </c>
      <c r="O125" s="73">
        <f>IF(H125="I",N125*Contagem!$U$11,IF(H125="E",N125*Contagem!$U$13,IF(H125="A",N125*Contagem!$U$12,IF(H125="T",N125*Contagem!$U$14,""))))</f>
        <v>6</v>
      </c>
      <c r="P125" s="73" t="s">
        <v>82</v>
      </c>
      <c r="Q125" s="122" t="s">
        <v>187</v>
      </c>
      <c r="R125" s="122"/>
      <c r="S125" s="122"/>
      <c r="T125" s="122"/>
      <c r="U125" s="122"/>
    </row>
    <row r="126" spans="1:21" s="66" customFormat="1" ht="13.5" customHeight="1" x14ac:dyDescent="0.25">
      <c r="A126" s="148" t="s">
        <v>119</v>
      </c>
      <c r="B126" s="149"/>
      <c r="C126" s="149"/>
      <c r="D126" s="149"/>
      <c r="E126" s="149"/>
      <c r="F126" s="150"/>
      <c r="G126" s="68" t="s">
        <v>39</v>
      </c>
      <c r="H126" s="68" t="s">
        <v>89</v>
      </c>
      <c r="I126" s="68">
        <v>23</v>
      </c>
      <c r="J126" s="68">
        <v>2</v>
      </c>
      <c r="K126" s="70" t="str">
        <f t="shared" si="12"/>
        <v>EEH</v>
      </c>
      <c r="L126" s="71" t="str">
        <f t="shared" si="13"/>
        <v>H</v>
      </c>
      <c r="M126" s="72" t="str">
        <f t="shared" si="14"/>
        <v>Alta</v>
      </c>
      <c r="N126" s="70">
        <f t="shared" si="15"/>
        <v>6</v>
      </c>
      <c r="O126" s="73">
        <f>IF(H126="I",N126*Contagem!$U$11,IF(H126="E",N126*Contagem!$U$13,IF(H126="A",N126*Contagem!$U$12,IF(H126="T",N126*Contagem!$U$14,""))))</f>
        <v>6</v>
      </c>
      <c r="P126" s="73" t="s">
        <v>82</v>
      </c>
      <c r="Q126" s="122" t="s">
        <v>187</v>
      </c>
      <c r="R126" s="122"/>
      <c r="S126" s="122"/>
      <c r="T126" s="122"/>
      <c r="U126" s="122"/>
    </row>
    <row r="127" spans="1:21" s="66" customFormat="1" ht="13.5" customHeight="1" x14ac:dyDescent="0.25">
      <c r="A127" s="148" t="s">
        <v>120</v>
      </c>
      <c r="B127" s="149"/>
      <c r="C127" s="149"/>
      <c r="D127" s="149"/>
      <c r="E127" s="149"/>
      <c r="F127" s="150"/>
      <c r="G127" s="68" t="s">
        <v>39</v>
      </c>
      <c r="H127" s="68" t="s">
        <v>89</v>
      </c>
      <c r="I127" s="68">
        <v>3</v>
      </c>
      <c r="J127" s="68">
        <v>2</v>
      </c>
      <c r="K127" s="70" t="str">
        <f t="shared" si="12"/>
        <v>EEL</v>
      </c>
      <c r="L127" s="71" t="str">
        <f t="shared" si="13"/>
        <v>L</v>
      </c>
      <c r="M127" s="72" t="str">
        <f t="shared" si="14"/>
        <v>Baixa</v>
      </c>
      <c r="N127" s="70">
        <f t="shared" si="15"/>
        <v>3</v>
      </c>
      <c r="O127" s="73">
        <f>IF(H127="I",N127*Contagem!$U$11,IF(H127="E",N127*Contagem!$U$13,IF(H127="A",N127*Contagem!$U$12,IF(H127="T",N127*Contagem!$U$14,""))))</f>
        <v>3</v>
      </c>
      <c r="P127" s="73" t="s">
        <v>82</v>
      </c>
      <c r="Q127" s="122" t="s">
        <v>187</v>
      </c>
      <c r="R127" s="122"/>
      <c r="S127" s="122"/>
      <c r="T127" s="122"/>
      <c r="U127" s="122"/>
    </row>
    <row r="128" spans="1:21" s="66" customFormat="1" ht="13.5" customHeight="1" x14ac:dyDescent="0.25">
      <c r="A128" s="148" t="s">
        <v>81</v>
      </c>
      <c r="B128" s="149"/>
      <c r="C128" s="149"/>
      <c r="D128" s="149"/>
      <c r="E128" s="149"/>
      <c r="F128" s="150"/>
      <c r="G128" s="68" t="s">
        <v>38</v>
      </c>
      <c r="H128" s="68" t="s">
        <v>89</v>
      </c>
      <c r="I128" s="68">
        <v>8</v>
      </c>
      <c r="J128" s="68">
        <v>2</v>
      </c>
      <c r="K128" s="70" t="str">
        <f t="shared" si="12"/>
        <v>CEA</v>
      </c>
      <c r="L128" s="71" t="str">
        <f t="shared" si="13"/>
        <v>A</v>
      </c>
      <c r="M128" s="72" t="str">
        <f t="shared" si="14"/>
        <v>Média</v>
      </c>
      <c r="N128" s="70">
        <f t="shared" si="15"/>
        <v>4</v>
      </c>
      <c r="O128" s="73">
        <f>IF(H128="I",N128*Contagem!$U$11,IF(H128="E",N128*Contagem!$U$13,IF(H128="A",N128*Contagem!$U$12,IF(H128="T",N128*Contagem!$U$14,""))))</f>
        <v>4</v>
      </c>
      <c r="P128" s="73" t="s">
        <v>82</v>
      </c>
      <c r="Q128" s="122" t="s">
        <v>188</v>
      </c>
      <c r="R128" s="122"/>
      <c r="S128" s="122"/>
      <c r="T128" s="122"/>
      <c r="U128" s="122"/>
    </row>
    <row r="129" spans="1:21" s="66" customFormat="1" ht="13.5" customHeight="1" x14ac:dyDescent="0.25">
      <c r="A129" s="148" t="s">
        <v>121</v>
      </c>
      <c r="B129" s="149"/>
      <c r="C129" s="149"/>
      <c r="D129" s="149"/>
      <c r="E129" s="149"/>
      <c r="F129" s="150"/>
      <c r="G129" s="68" t="s">
        <v>40</v>
      </c>
      <c r="H129" s="68" t="s">
        <v>89</v>
      </c>
      <c r="I129" s="68">
        <v>23</v>
      </c>
      <c r="J129" s="68">
        <v>4</v>
      </c>
      <c r="K129" s="70" t="str">
        <f t="shared" si="12"/>
        <v>SEH</v>
      </c>
      <c r="L129" s="71" t="str">
        <f t="shared" si="13"/>
        <v>H</v>
      </c>
      <c r="M129" s="72" t="str">
        <f t="shared" si="14"/>
        <v>Alta</v>
      </c>
      <c r="N129" s="70">
        <f t="shared" si="15"/>
        <v>7</v>
      </c>
      <c r="O129" s="73">
        <f>IF(H129="I",N129*Contagem!$U$11,IF(H129="E",N129*Contagem!$U$13,IF(H129="A",N129*Contagem!$U$12,IF(H129="T",N129*Contagem!$U$14,""))))</f>
        <v>7</v>
      </c>
      <c r="P129" s="73" t="s">
        <v>82</v>
      </c>
      <c r="Q129" s="122" t="s">
        <v>189</v>
      </c>
      <c r="R129" s="122"/>
      <c r="S129" s="122"/>
      <c r="T129" s="122"/>
      <c r="U129" s="122"/>
    </row>
    <row r="130" spans="1:21" s="66" customFormat="1" ht="13.5" customHeight="1" x14ac:dyDescent="0.25">
      <c r="A130" s="148" t="s">
        <v>190</v>
      </c>
      <c r="B130" s="149"/>
      <c r="C130" s="149"/>
      <c r="D130" s="149"/>
      <c r="E130" s="149"/>
      <c r="F130" s="150"/>
      <c r="G130" s="68" t="s">
        <v>39</v>
      </c>
      <c r="H130" s="68" t="s">
        <v>89</v>
      </c>
      <c r="I130" s="68">
        <v>8</v>
      </c>
      <c r="J130" s="68">
        <v>2</v>
      </c>
      <c r="K130" s="70" t="str">
        <f t="shared" ref="K130:K297" si="16">CONCATENATE(G130,L130)</f>
        <v>EEA</v>
      </c>
      <c r="L130" s="71" t="str">
        <f t="shared" ref="L130:L297" si="17">IF(OR(ISBLANK(I130),ISBLANK(J130)),IF(OR(G130="ALI",G130="AIE"),"L",IF(ISBLANK(G130),"","A")),IF(G130="EE",IF(J130&gt;=3,IF(I130&gt;=5,"H","A"),IF(J130&gt;=2,IF(I130&gt;=16,"H",IF(I130&lt;=4,"L","A")),IF(I130&lt;=15,"L","A"))),IF(OR(G130="SE",G130="CE"),IF(J130&gt;=4,IF(I130&gt;=6,"H","A"),IF(J130&gt;=2,IF(I130&gt;=20,"H",IF(I130&lt;=5,"L","A")),IF(I130&lt;=19,"L","A"))),IF(OR(G130="ALI",G130="AIE"),IF(J130&gt;=6,IF(I130&gt;=20,"H","A"),IF(J130&gt;=2,IF(I130&gt;=51,"H",IF(I130&lt;=19,"L","A")),IF(I130&lt;=50,"L","A")))))))</f>
        <v>A</v>
      </c>
      <c r="M130" s="72" t="str">
        <f t="shared" ref="M130:M297" si="18">IF(L130="L","Baixa",IF(L130="A","Média",IF(L130="","","Alta")))</f>
        <v>Média</v>
      </c>
      <c r="N130" s="70">
        <f t="shared" ref="N130:N297" si="19">IF(ISBLANK(G130),"",IF(G130="ALI",IF(L130="L",7,IF(L130="A",10,15)),IF(G130="AIE",IF(L130="L",5,IF(L130="A",7,10)),IF(G130="SE",IF(L130="L",4,IF(L130="A",5,7)),IF(OR(G130="EE",G130="CE"),IF(L130="L",3,IF(L130="A",4,6)))))))</f>
        <v>4</v>
      </c>
      <c r="O130" s="73">
        <f>IF(H130="I",N130*Contagem!$U$11,IF(H130="E",N130*Contagem!$U$13,IF(H130="A",N130*Contagem!$U$12,IF(H130="T",N130*Contagem!$U$14,""))))</f>
        <v>4</v>
      </c>
      <c r="P130" s="73" t="s">
        <v>82</v>
      </c>
      <c r="Q130" s="122" t="s">
        <v>191</v>
      </c>
      <c r="R130" s="86"/>
      <c r="S130" s="86"/>
      <c r="T130" s="86"/>
      <c r="U130" s="86"/>
    </row>
    <row r="131" spans="1:21" s="66" customFormat="1" ht="13.5" customHeight="1" x14ac:dyDescent="0.25">
      <c r="A131" s="148" t="s">
        <v>192</v>
      </c>
      <c r="B131" s="149"/>
      <c r="C131" s="149"/>
      <c r="D131" s="149"/>
      <c r="E131" s="149"/>
      <c r="F131" s="150"/>
      <c r="G131" s="68" t="s">
        <v>40</v>
      </c>
      <c r="H131" s="68" t="s">
        <v>89</v>
      </c>
      <c r="I131" s="68">
        <v>21</v>
      </c>
      <c r="J131" s="68">
        <v>4</v>
      </c>
      <c r="K131" s="70" t="str">
        <f t="shared" si="16"/>
        <v>SEH</v>
      </c>
      <c r="L131" s="71" t="str">
        <f t="shared" si="17"/>
        <v>H</v>
      </c>
      <c r="M131" s="72" t="str">
        <f t="shared" si="18"/>
        <v>Alta</v>
      </c>
      <c r="N131" s="70">
        <f t="shared" si="19"/>
        <v>7</v>
      </c>
      <c r="O131" s="73">
        <f>IF(H131="I",N131*Contagem!$U$11,IF(H131="E",N131*Contagem!$U$13,IF(H131="A",N131*Contagem!$U$12,IF(H131="T",N131*Contagem!$U$14,""))))</f>
        <v>7</v>
      </c>
      <c r="P131" s="73" t="s">
        <v>82</v>
      </c>
      <c r="Q131" s="122" t="s">
        <v>189</v>
      </c>
      <c r="R131" s="113"/>
      <c r="S131" s="113"/>
      <c r="T131" s="113"/>
      <c r="U131" s="113"/>
    </row>
    <row r="132" spans="1:21" s="66" customFormat="1" ht="13.5" customHeight="1" x14ac:dyDescent="0.25">
      <c r="A132" s="148"/>
      <c r="B132" s="149"/>
      <c r="C132" s="149"/>
      <c r="D132" s="149"/>
      <c r="E132" s="149"/>
      <c r="F132" s="150"/>
      <c r="G132" s="68"/>
      <c r="H132" s="68"/>
      <c r="I132" s="68"/>
      <c r="J132" s="68"/>
      <c r="K132" s="70" t="str">
        <f t="shared" si="16"/>
        <v/>
      </c>
      <c r="L132" s="71" t="str">
        <f t="shared" si="17"/>
        <v/>
      </c>
      <c r="M132" s="72" t="str">
        <f t="shared" si="18"/>
        <v/>
      </c>
      <c r="N132" s="70" t="str">
        <f t="shared" si="19"/>
        <v/>
      </c>
      <c r="O132" s="73" t="str">
        <f>IF(H132="I",N132*Contagem!$U$11,IF(H132="E",N132*Contagem!$U$13,IF(H132="A",N132*Contagem!$U$12,IF(H132="T",N132*Contagem!$U$14,""))))</f>
        <v/>
      </c>
      <c r="P132" s="73"/>
      <c r="Q132" s="122"/>
      <c r="R132" s="122"/>
      <c r="S132" s="122"/>
      <c r="T132" s="122"/>
      <c r="U132" s="122"/>
    </row>
    <row r="133" spans="1:21" s="66" customFormat="1" ht="13.5" customHeight="1" x14ac:dyDescent="0.25">
      <c r="A133" s="145" t="s">
        <v>193</v>
      </c>
      <c r="B133" s="146"/>
      <c r="C133" s="146"/>
      <c r="D133" s="146"/>
      <c r="E133" s="146"/>
      <c r="F133" s="147"/>
      <c r="G133" s="68"/>
      <c r="H133" s="68"/>
      <c r="I133" s="68"/>
      <c r="J133" s="68"/>
      <c r="K133" s="70" t="str">
        <f t="shared" si="16"/>
        <v/>
      </c>
      <c r="L133" s="71" t="str">
        <f t="shared" si="17"/>
        <v/>
      </c>
      <c r="M133" s="72" t="str">
        <f t="shared" si="18"/>
        <v/>
      </c>
      <c r="N133" s="70" t="str">
        <f t="shared" si="19"/>
        <v/>
      </c>
      <c r="O133" s="73" t="str">
        <f>IF(H133="I",N133*Contagem!$U$11,IF(H133="E",N133*Contagem!$U$13,IF(H133="A",N133*Contagem!$U$12,IF(H133="T",N133*Contagem!$U$14,""))))</f>
        <v/>
      </c>
      <c r="P133" s="73" t="s">
        <v>82</v>
      </c>
      <c r="Q133" s="122"/>
      <c r="R133" s="122"/>
      <c r="S133" s="122"/>
      <c r="T133" s="122"/>
      <c r="U133" s="122"/>
    </row>
    <row r="134" spans="1:21" s="66" customFormat="1" ht="13.5" customHeight="1" x14ac:dyDescent="0.25">
      <c r="A134" s="148" t="s">
        <v>118</v>
      </c>
      <c r="B134" s="146"/>
      <c r="C134" s="146"/>
      <c r="D134" s="146"/>
      <c r="E134" s="146"/>
      <c r="F134" s="147"/>
      <c r="G134" s="68" t="s">
        <v>39</v>
      </c>
      <c r="H134" s="68" t="s">
        <v>89</v>
      </c>
      <c r="I134" s="68">
        <v>56</v>
      </c>
      <c r="J134" s="68">
        <v>2</v>
      </c>
      <c r="K134" s="70" t="str">
        <f t="shared" si="16"/>
        <v>EEH</v>
      </c>
      <c r="L134" s="71" t="str">
        <f t="shared" si="17"/>
        <v>H</v>
      </c>
      <c r="M134" s="72" t="str">
        <f t="shared" si="18"/>
        <v>Alta</v>
      </c>
      <c r="N134" s="70">
        <f t="shared" si="19"/>
        <v>6</v>
      </c>
      <c r="O134" s="73">
        <f>IF(H134="I",N134*Contagem!$U$11,IF(H134="E",N134*Contagem!$U$13,IF(H134="A",N134*Contagem!$U$12,IF(H134="T",N134*Contagem!$U$14,""))))</f>
        <v>6</v>
      </c>
      <c r="P134" s="73" t="s">
        <v>82</v>
      </c>
      <c r="Q134" s="122" t="s">
        <v>199</v>
      </c>
      <c r="R134" s="122"/>
      <c r="S134" s="122"/>
      <c r="T134" s="122"/>
      <c r="U134" s="122"/>
    </row>
    <row r="135" spans="1:21" s="66" customFormat="1" ht="13.5" customHeight="1" x14ac:dyDescent="0.25">
      <c r="A135" s="148" t="s">
        <v>119</v>
      </c>
      <c r="B135" s="149"/>
      <c r="C135" s="149"/>
      <c r="D135" s="149"/>
      <c r="E135" s="149"/>
      <c r="F135" s="150"/>
      <c r="G135" s="68" t="s">
        <v>39</v>
      </c>
      <c r="H135" s="68" t="s">
        <v>89</v>
      </c>
      <c r="I135" s="68">
        <v>56</v>
      </c>
      <c r="J135" s="68">
        <v>2</v>
      </c>
      <c r="K135" s="70" t="str">
        <f t="shared" si="16"/>
        <v>EEH</v>
      </c>
      <c r="L135" s="71" t="str">
        <f t="shared" si="17"/>
        <v>H</v>
      </c>
      <c r="M135" s="72" t="str">
        <f t="shared" si="18"/>
        <v>Alta</v>
      </c>
      <c r="N135" s="70">
        <f t="shared" si="19"/>
        <v>6</v>
      </c>
      <c r="O135" s="73">
        <f>IF(H135="I",N135*Contagem!$U$11,IF(H135="E",N135*Contagem!$U$13,IF(H135="A",N135*Contagem!$U$12,IF(H135="T",N135*Contagem!$U$14,""))))</f>
        <v>6</v>
      </c>
      <c r="P135" s="73" t="s">
        <v>82</v>
      </c>
      <c r="Q135" s="122" t="s">
        <v>199</v>
      </c>
      <c r="R135" s="122"/>
      <c r="S135" s="122"/>
      <c r="T135" s="122"/>
      <c r="U135" s="122"/>
    </row>
    <row r="136" spans="1:21" s="66" customFormat="1" ht="13.5" customHeight="1" x14ac:dyDescent="0.25">
      <c r="A136" s="148" t="s">
        <v>120</v>
      </c>
      <c r="B136" s="149"/>
      <c r="C136" s="149"/>
      <c r="D136" s="149"/>
      <c r="E136" s="149"/>
      <c r="F136" s="150"/>
      <c r="G136" s="68" t="s">
        <v>39</v>
      </c>
      <c r="H136" s="68" t="s">
        <v>89</v>
      </c>
      <c r="I136" s="68">
        <v>3</v>
      </c>
      <c r="J136" s="68">
        <v>3</v>
      </c>
      <c r="K136" s="70" t="str">
        <f t="shared" si="16"/>
        <v>EEA</v>
      </c>
      <c r="L136" s="71" t="str">
        <f t="shared" si="17"/>
        <v>A</v>
      </c>
      <c r="M136" s="72" t="str">
        <f t="shared" si="18"/>
        <v>Média</v>
      </c>
      <c r="N136" s="70">
        <f t="shared" si="19"/>
        <v>4</v>
      </c>
      <c r="O136" s="73">
        <f>IF(H136="I",N136*Contagem!$U$11,IF(H136="E",N136*Contagem!$U$13,IF(H136="A",N136*Contagem!$U$12,IF(H136="T",N136*Contagem!$U$14,""))))</f>
        <v>4</v>
      </c>
      <c r="P136" s="73" t="s">
        <v>82</v>
      </c>
      <c r="Q136" s="122" t="s">
        <v>199</v>
      </c>
      <c r="R136" s="122"/>
      <c r="S136" s="122"/>
      <c r="T136" s="122"/>
      <c r="U136" s="122"/>
    </row>
    <row r="137" spans="1:21" s="66" customFormat="1" ht="13.5" customHeight="1" x14ac:dyDescent="0.25">
      <c r="A137" s="148" t="s">
        <v>81</v>
      </c>
      <c r="B137" s="149"/>
      <c r="C137" s="149"/>
      <c r="D137" s="149"/>
      <c r="E137" s="149"/>
      <c r="F137" s="150"/>
      <c r="G137" s="68" t="s">
        <v>38</v>
      </c>
      <c r="H137" s="68" t="s">
        <v>89</v>
      </c>
      <c r="I137" s="68">
        <v>6</v>
      </c>
      <c r="J137" s="68">
        <v>1</v>
      </c>
      <c r="K137" s="70" t="str">
        <f t="shared" si="16"/>
        <v>CEL</v>
      </c>
      <c r="L137" s="71" t="str">
        <f t="shared" si="17"/>
        <v>L</v>
      </c>
      <c r="M137" s="72" t="str">
        <f t="shared" si="18"/>
        <v>Baixa</v>
      </c>
      <c r="N137" s="70">
        <f t="shared" si="19"/>
        <v>3</v>
      </c>
      <c r="O137" s="73">
        <f>IF(H137="I",N137*Contagem!$U$11,IF(H137="E",N137*Contagem!$U$13,IF(H137="A",N137*Contagem!$U$12,IF(H137="T",N137*Contagem!$U$14,""))))</f>
        <v>3</v>
      </c>
      <c r="P137" s="73" t="s">
        <v>82</v>
      </c>
      <c r="Q137" s="122" t="s">
        <v>83</v>
      </c>
      <c r="R137" s="122"/>
      <c r="S137" s="122"/>
      <c r="T137" s="122"/>
      <c r="U137" s="122"/>
    </row>
    <row r="138" spans="1:21" s="66" customFormat="1" ht="13.5" customHeight="1" x14ac:dyDescent="0.25">
      <c r="A138" s="148" t="s">
        <v>121</v>
      </c>
      <c r="B138" s="149"/>
      <c r="C138" s="149"/>
      <c r="D138" s="149"/>
      <c r="E138" s="149"/>
      <c r="F138" s="150"/>
      <c r="G138" s="68" t="s">
        <v>38</v>
      </c>
      <c r="H138" s="68" t="s">
        <v>89</v>
      </c>
      <c r="I138" s="68">
        <v>56</v>
      </c>
      <c r="J138" s="68">
        <v>4</v>
      </c>
      <c r="K138" s="70" t="str">
        <f t="shared" si="16"/>
        <v>CEH</v>
      </c>
      <c r="L138" s="71" t="str">
        <f t="shared" si="17"/>
        <v>H</v>
      </c>
      <c r="M138" s="72" t="str">
        <f t="shared" si="18"/>
        <v>Alta</v>
      </c>
      <c r="N138" s="70">
        <f t="shared" si="19"/>
        <v>6</v>
      </c>
      <c r="O138" s="73">
        <f>IF(H138="I",N138*Contagem!$U$11,IF(H138="E",N138*Contagem!$U$13,IF(H138="A",N138*Contagem!$U$12,IF(H138="T",N138*Contagem!$U$14,""))))</f>
        <v>6</v>
      </c>
      <c r="P138" s="73" t="s">
        <v>82</v>
      </c>
      <c r="Q138" s="122" t="s">
        <v>200</v>
      </c>
      <c r="R138" s="122"/>
      <c r="S138" s="122"/>
      <c r="T138" s="122"/>
      <c r="U138" s="122"/>
    </row>
    <row r="139" spans="1:21" s="66" customFormat="1" ht="13.5" customHeight="1" x14ac:dyDescent="0.25">
      <c r="A139" s="148" t="s">
        <v>194</v>
      </c>
      <c r="B139" s="149"/>
      <c r="C139" s="149"/>
      <c r="D139" s="149"/>
      <c r="E139" s="149"/>
      <c r="F139" s="150"/>
      <c r="G139" s="68" t="s">
        <v>38</v>
      </c>
      <c r="H139" s="68" t="s">
        <v>89</v>
      </c>
      <c r="I139" s="68">
        <v>6</v>
      </c>
      <c r="J139" s="68">
        <v>1</v>
      </c>
      <c r="K139" s="70" t="str">
        <f t="shared" ref="K139:K140" si="20">CONCATENATE(G139,L139)</f>
        <v>CEL</v>
      </c>
      <c r="L139" s="71" t="str">
        <f t="shared" ref="L139:L140" si="21">IF(OR(ISBLANK(I139),ISBLANK(J139)),IF(OR(G139="ALI",G139="AIE"),"L",IF(ISBLANK(G139),"","A")),IF(G139="EE",IF(J139&gt;=3,IF(I139&gt;=5,"H","A"),IF(J139&gt;=2,IF(I139&gt;=16,"H",IF(I139&lt;=4,"L","A")),IF(I139&lt;=15,"L","A"))),IF(OR(G139="SE",G139="CE"),IF(J139&gt;=4,IF(I139&gt;=6,"H","A"),IF(J139&gt;=2,IF(I139&gt;=20,"H",IF(I139&lt;=5,"L","A")),IF(I139&lt;=19,"L","A"))),IF(OR(G139="ALI",G139="AIE"),IF(J139&gt;=6,IF(I139&gt;=20,"H","A"),IF(J139&gt;=2,IF(I139&gt;=51,"H",IF(I139&lt;=19,"L","A")),IF(I139&lt;=50,"L","A")))))))</f>
        <v>L</v>
      </c>
      <c r="M139" s="72" t="str">
        <f t="shared" ref="M139:M140" si="22">IF(L139="L","Baixa",IF(L139="A","Média",IF(L139="","","Alta")))</f>
        <v>Baixa</v>
      </c>
      <c r="N139" s="70">
        <f t="shared" ref="N139:N140" si="23">IF(ISBLANK(G139),"",IF(G139="ALI",IF(L139="L",7,IF(L139="A",10,15)),IF(G139="AIE",IF(L139="L",5,IF(L139="A",7,10)),IF(G139="SE",IF(L139="L",4,IF(L139="A",5,7)),IF(OR(G139="EE",G139="CE"),IF(L139="L",3,IF(L139="A",4,6)))))))</f>
        <v>3</v>
      </c>
      <c r="O139" s="73">
        <f>IF(H139="I",N139*Contagem!$U$11,IF(H139="E",N139*Contagem!$U$13,IF(H139="A",N139*Contagem!$U$12,IF(H139="T",N139*Contagem!$U$14,""))))</f>
        <v>3</v>
      </c>
      <c r="P139" s="73" t="s">
        <v>82</v>
      </c>
      <c r="Q139" s="122" t="s">
        <v>195</v>
      </c>
      <c r="R139" s="122"/>
      <c r="S139" s="122"/>
      <c r="T139" s="122"/>
      <c r="U139" s="122"/>
    </row>
    <row r="140" spans="1:21" s="66" customFormat="1" ht="13.5" customHeight="1" x14ac:dyDescent="0.25">
      <c r="A140" s="148" t="s">
        <v>196</v>
      </c>
      <c r="B140" s="149"/>
      <c r="C140" s="149"/>
      <c r="D140" s="149"/>
      <c r="E140" s="149"/>
      <c r="F140" s="150"/>
      <c r="G140" s="68" t="s">
        <v>38</v>
      </c>
      <c r="H140" s="68" t="s">
        <v>89</v>
      </c>
      <c r="I140" s="68">
        <v>6</v>
      </c>
      <c r="J140" s="68">
        <v>2</v>
      </c>
      <c r="K140" s="70" t="str">
        <f t="shared" si="20"/>
        <v>CEA</v>
      </c>
      <c r="L140" s="71" t="str">
        <f t="shared" si="21"/>
        <v>A</v>
      </c>
      <c r="M140" s="72" t="str">
        <f t="shared" si="22"/>
        <v>Média</v>
      </c>
      <c r="N140" s="70">
        <f t="shared" si="23"/>
        <v>4</v>
      </c>
      <c r="O140" s="73">
        <f>IF(H140="I",N140*Contagem!$U$11,IF(H140="E",N140*Contagem!$U$13,IF(H140="A",N140*Contagem!$U$12,IF(H140="T",N140*Contagem!$U$14,""))))</f>
        <v>4</v>
      </c>
      <c r="P140" s="73" t="s">
        <v>82</v>
      </c>
      <c r="Q140" s="122" t="s">
        <v>129</v>
      </c>
      <c r="R140" s="122"/>
      <c r="S140" s="122"/>
      <c r="T140" s="122"/>
      <c r="U140" s="122"/>
    </row>
    <row r="141" spans="1:21" s="66" customFormat="1" ht="13.5" customHeight="1" x14ac:dyDescent="0.25">
      <c r="A141" s="148" t="s">
        <v>197</v>
      </c>
      <c r="B141" s="149"/>
      <c r="C141" s="149"/>
      <c r="D141" s="149"/>
      <c r="E141" s="149"/>
      <c r="F141" s="150"/>
      <c r="G141" s="68" t="s">
        <v>38</v>
      </c>
      <c r="H141" s="68" t="s">
        <v>89</v>
      </c>
      <c r="I141" s="68">
        <v>4</v>
      </c>
      <c r="J141" s="68">
        <v>2</v>
      </c>
      <c r="K141" s="70" t="str">
        <f t="shared" si="16"/>
        <v>CEL</v>
      </c>
      <c r="L141" s="71" t="str">
        <f t="shared" si="17"/>
        <v>L</v>
      </c>
      <c r="M141" s="72" t="str">
        <f t="shared" si="18"/>
        <v>Baixa</v>
      </c>
      <c r="N141" s="70">
        <f t="shared" si="19"/>
        <v>3</v>
      </c>
      <c r="O141" s="73">
        <f>IF(H141="I",N141*Contagem!$U$11,IF(H141="E",N141*Contagem!$U$13,IF(H141="A",N141*Contagem!$U$12,IF(H141="T",N141*Contagem!$U$14,""))))</f>
        <v>3</v>
      </c>
      <c r="P141" s="73" t="s">
        <v>82</v>
      </c>
      <c r="Q141" s="122" t="s">
        <v>198</v>
      </c>
      <c r="R141" s="122"/>
      <c r="S141" s="122"/>
      <c r="T141" s="122"/>
      <c r="U141" s="122"/>
    </row>
    <row r="142" spans="1:21" s="66" customFormat="1" ht="13.5" customHeight="1" x14ac:dyDescent="0.25">
      <c r="A142" s="145"/>
      <c r="B142" s="146"/>
      <c r="C142" s="146"/>
      <c r="D142" s="146"/>
      <c r="E142" s="146"/>
      <c r="F142" s="147"/>
      <c r="G142" s="68"/>
      <c r="H142" s="68"/>
      <c r="I142" s="68"/>
      <c r="J142" s="68"/>
      <c r="K142" s="70" t="str">
        <f t="shared" ref="K142:K230" si="24">CONCATENATE(G142,L142)</f>
        <v/>
      </c>
      <c r="L142" s="71" t="str">
        <f t="shared" ref="L142:L230" si="25">IF(OR(ISBLANK(I142),ISBLANK(J142)),IF(OR(G142="ALI",G142="AIE"),"L",IF(ISBLANK(G142),"","A")),IF(G142="EE",IF(J142&gt;=3,IF(I142&gt;=5,"H","A"),IF(J142&gt;=2,IF(I142&gt;=16,"H",IF(I142&lt;=4,"L","A")),IF(I142&lt;=15,"L","A"))),IF(OR(G142="SE",G142="CE"),IF(J142&gt;=4,IF(I142&gt;=6,"H","A"),IF(J142&gt;=2,IF(I142&gt;=20,"H",IF(I142&lt;=5,"L","A")),IF(I142&lt;=19,"L","A"))),IF(OR(G142="ALI",G142="AIE"),IF(J142&gt;=6,IF(I142&gt;=20,"H","A"),IF(J142&gt;=2,IF(I142&gt;=51,"H",IF(I142&lt;=19,"L","A")),IF(I142&lt;=50,"L","A")))))))</f>
        <v/>
      </c>
      <c r="M142" s="72" t="str">
        <f t="shared" ref="M142:M230" si="26">IF(L142="L","Baixa",IF(L142="A","Média",IF(L142="","","Alta")))</f>
        <v/>
      </c>
      <c r="N142" s="70" t="str">
        <f t="shared" ref="N142:N230" si="27">IF(ISBLANK(G142),"",IF(G142="ALI",IF(L142="L",7,IF(L142="A",10,15)),IF(G142="AIE",IF(L142="L",5,IF(L142="A",7,10)),IF(G142="SE",IF(L142="L",4,IF(L142="A",5,7)),IF(OR(G142="EE",G142="CE"),IF(L142="L",3,IF(L142="A",4,6)))))))</f>
        <v/>
      </c>
      <c r="O142" s="73" t="str">
        <f>IF(H142="I",N142*Contagem!$U$11,IF(H142="E",N142*Contagem!$U$13,IF(H142="A",N142*Contagem!$U$12,IF(H142="T",N142*Contagem!$U$14,""))))</f>
        <v/>
      </c>
      <c r="P142" s="73"/>
      <c r="Q142" s="122"/>
      <c r="R142" s="122"/>
      <c r="S142" s="122"/>
      <c r="T142" s="122"/>
      <c r="U142" s="122"/>
    </row>
    <row r="143" spans="1:21" s="66" customFormat="1" ht="13.5" customHeight="1" x14ac:dyDescent="0.25">
      <c r="A143" s="145" t="s">
        <v>201</v>
      </c>
      <c r="B143" s="146"/>
      <c r="C143" s="146"/>
      <c r="D143" s="146"/>
      <c r="E143" s="146"/>
      <c r="F143" s="147"/>
      <c r="G143" s="68"/>
      <c r="H143" s="68"/>
      <c r="I143" s="68"/>
      <c r="J143" s="68"/>
      <c r="K143" s="70" t="str">
        <f t="shared" si="24"/>
        <v/>
      </c>
      <c r="L143" s="71" t="str">
        <f t="shared" si="25"/>
        <v/>
      </c>
      <c r="M143" s="72" t="str">
        <f t="shared" si="26"/>
        <v/>
      </c>
      <c r="N143" s="70" t="str">
        <f t="shared" si="27"/>
        <v/>
      </c>
      <c r="O143" s="73" t="str">
        <f>IF(H143="I",N143*Contagem!$U$11,IF(H143="E",N143*Contagem!$U$13,IF(H143="A",N143*Contagem!$U$12,IF(H143="T",N143*Contagem!$U$14,""))))</f>
        <v/>
      </c>
      <c r="P143" s="73" t="s">
        <v>204</v>
      </c>
      <c r="Q143" s="122"/>
      <c r="R143" s="122"/>
      <c r="S143" s="122"/>
      <c r="T143" s="122"/>
      <c r="U143" s="122"/>
    </row>
    <row r="144" spans="1:21" s="66" customFormat="1" ht="13.5" customHeight="1" x14ac:dyDescent="0.25">
      <c r="A144" s="148" t="s">
        <v>118</v>
      </c>
      <c r="B144" s="146"/>
      <c r="C144" s="146"/>
      <c r="D144" s="146"/>
      <c r="E144" s="146"/>
      <c r="F144" s="147"/>
      <c r="G144" s="68" t="s">
        <v>39</v>
      </c>
      <c r="H144" s="68" t="s">
        <v>89</v>
      </c>
      <c r="I144" s="68">
        <v>8</v>
      </c>
      <c r="J144" s="68">
        <v>2</v>
      </c>
      <c r="K144" s="70" t="str">
        <f t="shared" si="24"/>
        <v>EEA</v>
      </c>
      <c r="L144" s="71" t="str">
        <f t="shared" si="25"/>
        <v>A</v>
      </c>
      <c r="M144" s="72" t="str">
        <f t="shared" si="26"/>
        <v>Média</v>
      </c>
      <c r="N144" s="70">
        <f t="shared" si="27"/>
        <v>4</v>
      </c>
      <c r="O144" s="73">
        <f>IF(H144="I",N144*Contagem!$U$11,IF(H144="E",N144*Contagem!$U$13,IF(H144="A",N144*Contagem!$U$12,IF(H144="T",N144*Contagem!$U$14,""))))</f>
        <v>4</v>
      </c>
      <c r="P144" s="73" t="s">
        <v>204</v>
      </c>
      <c r="Q144" s="122" t="s">
        <v>202</v>
      </c>
      <c r="R144" s="122"/>
      <c r="S144" s="122"/>
      <c r="T144" s="122"/>
      <c r="U144" s="122"/>
    </row>
    <row r="145" spans="1:21" s="66" customFormat="1" ht="13.5" customHeight="1" x14ac:dyDescent="0.25">
      <c r="A145" s="148" t="s">
        <v>119</v>
      </c>
      <c r="B145" s="149"/>
      <c r="C145" s="149"/>
      <c r="D145" s="149"/>
      <c r="E145" s="149"/>
      <c r="F145" s="150"/>
      <c r="G145" s="68" t="s">
        <v>39</v>
      </c>
      <c r="H145" s="68" t="s">
        <v>89</v>
      </c>
      <c r="I145" s="68">
        <v>8</v>
      </c>
      <c r="J145" s="68">
        <v>2</v>
      </c>
      <c r="K145" s="70" t="str">
        <f t="shared" si="24"/>
        <v>EEA</v>
      </c>
      <c r="L145" s="71" t="str">
        <f t="shared" si="25"/>
        <v>A</v>
      </c>
      <c r="M145" s="72" t="str">
        <f t="shared" si="26"/>
        <v>Média</v>
      </c>
      <c r="N145" s="70">
        <f t="shared" si="27"/>
        <v>4</v>
      </c>
      <c r="O145" s="73">
        <f>IF(H145="I",N145*Contagem!$U$11,IF(H145="E",N145*Contagem!$U$13,IF(H145="A",N145*Contagem!$U$12,IF(H145="T",N145*Contagem!$U$14,""))))</f>
        <v>4</v>
      </c>
      <c r="P145" s="73" t="s">
        <v>204</v>
      </c>
      <c r="Q145" s="122" t="s">
        <v>202</v>
      </c>
      <c r="R145" s="122"/>
      <c r="S145" s="122"/>
      <c r="T145" s="122"/>
      <c r="U145" s="122"/>
    </row>
    <row r="146" spans="1:21" s="66" customFormat="1" ht="13.5" customHeight="1" x14ac:dyDescent="0.25">
      <c r="A146" s="148" t="s">
        <v>120</v>
      </c>
      <c r="B146" s="149"/>
      <c r="C146" s="149"/>
      <c r="D146" s="149"/>
      <c r="E146" s="149"/>
      <c r="F146" s="150"/>
      <c r="G146" s="68" t="s">
        <v>39</v>
      </c>
      <c r="H146" s="68" t="s">
        <v>89</v>
      </c>
      <c r="I146" s="68">
        <v>3</v>
      </c>
      <c r="J146" s="68">
        <v>2</v>
      </c>
      <c r="K146" s="70" t="str">
        <f t="shared" si="24"/>
        <v>EEL</v>
      </c>
      <c r="L146" s="71" t="str">
        <f t="shared" si="25"/>
        <v>L</v>
      </c>
      <c r="M146" s="72" t="str">
        <f t="shared" si="26"/>
        <v>Baixa</v>
      </c>
      <c r="N146" s="70">
        <f t="shared" si="27"/>
        <v>3</v>
      </c>
      <c r="O146" s="73">
        <f>IF(H146="I",N146*Contagem!$U$11,IF(H146="E",N146*Contagem!$U$13,IF(H146="A",N146*Contagem!$U$12,IF(H146="T",N146*Contagem!$U$14,""))))</f>
        <v>3</v>
      </c>
      <c r="P146" s="73" t="s">
        <v>204</v>
      </c>
      <c r="Q146" s="122" t="s">
        <v>202</v>
      </c>
      <c r="R146" s="122"/>
      <c r="S146" s="122"/>
      <c r="T146" s="122"/>
      <c r="U146" s="122"/>
    </row>
    <row r="147" spans="1:21" s="66" customFormat="1" ht="13.5" customHeight="1" x14ac:dyDescent="0.25">
      <c r="A147" s="148" t="s">
        <v>81</v>
      </c>
      <c r="B147" s="149"/>
      <c r="C147" s="149"/>
      <c r="D147" s="149"/>
      <c r="E147" s="149"/>
      <c r="F147" s="150"/>
      <c r="G147" s="68" t="s">
        <v>38</v>
      </c>
      <c r="H147" s="68" t="s">
        <v>89</v>
      </c>
      <c r="I147" s="68">
        <v>7</v>
      </c>
      <c r="J147" s="68">
        <v>1</v>
      </c>
      <c r="K147" s="70" t="str">
        <f t="shared" si="24"/>
        <v>CEL</v>
      </c>
      <c r="L147" s="71" t="str">
        <f t="shared" si="25"/>
        <v>L</v>
      </c>
      <c r="M147" s="72" t="str">
        <f t="shared" si="26"/>
        <v>Baixa</v>
      </c>
      <c r="N147" s="70">
        <f t="shared" si="27"/>
        <v>3</v>
      </c>
      <c r="O147" s="73">
        <f>IF(H147="I",N147*Contagem!$U$11,IF(H147="E",N147*Contagem!$U$13,IF(H147="A",N147*Contagem!$U$12,IF(H147="T",N147*Contagem!$U$14,""))))</f>
        <v>3</v>
      </c>
      <c r="P147" s="73" t="s">
        <v>204</v>
      </c>
      <c r="Q147" s="122" t="s">
        <v>203</v>
      </c>
      <c r="R147" s="122"/>
      <c r="S147" s="122"/>
      <c r="T147" s="122"/>
      <c r="U147" s="122"/>
    </row>
    <row r="148" spans="1:21" s="66" customFormat="1" ht="13.5" customHeight="1" x14ac:dyDescent="0.25">
      <c r="A148" s="148" t="s">
        <v>121</v>
      </c>
      <c r="B148" s="149"/>
      <c r="C148" s="149"/>
      <c r="D148" s="149"/>
      <c r="E148" s="149"/>
      <c r="F148" s="150"/>
      <c r="G148" s="68" t="s">
        <v>38</v>
      </c>
      <c r="H148" s="68" t="s">
        <v>89</v>
      </c>
      <c r="I148" s="68">
        <v>8</v>
      </c>
      <c r="J148" s="68">
        <v>1</v>
      </c>
      <c r="K148" s="70" t="str">
        <f t="shared" si="24"/>
        <v>CEL</v>
      </c>
      <c r="L148" s="71" t="str">
        <f t="shared" si="25"/>
        <v>L</v>
      </c>
      <c r="M148" s="72" t="str">
        <f t="shared" si="26"/>
        <v>Baixa</v>
      </c>
      <c r="N148" s="70">
        <f t="shared" si="27"/>
        <v>3</v>
      </c>
      <c r="O148" s="73">
        <f>IF(H148="I",N148*Contagem!$U$11,IF(H148="E",N148*Contagem!$U$13,IF(H148="A",N148*Contagem!$U$12,IF(H148="T",N148*Contagem!$U$14,""))))</f>
        <v>3</v>
      </c>
      <c r="P148" s="73" t="s">
        <v>204</v>
      </c>
      <c r="Q148" s="122" t="s">
        <v>203</v>
      </c>
      <c r="R148" s="122"/>
      <c r="S148" s="122"/>
      <c r="T148" s="122"/>
      <c r="U148" s="122"/>
    </row>
    <row r="149" spans="1:21" s="66" customFormat="1" ht="13.5" customHeight="1" x14ac:dyDescent="0.25">
      <c r="A149" s="148"/>
      <c r="B149" s="149"/>
      <c r="C149" s="149"/>
      <c r="D149" s="149"/>
      <c r="E149" s="149"/>
      <c r="F149" s="150"/>
      <c r="G149" s="68"/>
      <c r="H149" s="68"/>
      <c r="I149" s="68"/>
      <c r="J149" s="68"/>
      <c r="K149" s="70" t="str">
        <f t="shared" si="24"/>
        <v/>
      </c>
      <c r="L149" s="71" t="str">
        <f t="shared" si="25"/>
        <v/>
      </c>
      <c r="M149" s="72" t="str">
        <f t="shared" si="26"/>
        <v/>
      </c>
      <c r="N149" s="70" t="str">
        <f t="shared" si="27"/>
        <v/>
      </c>
      <c r="O149" s="73" t="str">
        <f>IF(H149="I",N149*Contagem!$U$11,IF(H149="E",N149*Contagem!$U$13,IF(H149="A",N149*Contagem!$U$12,IF(H149="T",N149*Contagem!$U$14,""))))</f>
        <v/>
      </c>
      <c r="P149" s="73"/>
      <c r="Q149" s="122"/>
      <c r="R149" s="122"/>
      <c r="S149" s="122"/>
      <c r="T149" s="122"/>
      <c r="U149" s="122"/>
    </row>
    <row r="150" spans="1:21" s="66" customFormat="1" ht="13.5" customHeight="1" x14ac:dyDescent="0.25">
      <c r="A150" s="145" t="s">
        <v>205</v>
      </c>
      <c r="B150" s="146"/>
      <c r="C150" s="146"/>
      <c r="D150" s="146"/>
      <c r="E150" s="146"/>
      <c r="F150" s="147"/>
      <c r="G150" s="68"/>
      <c r="H150" s="68"/>
      <c r="I150" s="68"/>
      <c r="J150" s="68"/>
      <c r="K150" s="70" t="str">
        <f t="shared" si="24"/>
        <v/>
      </c>
      <c r="L150" s="71" t="str">
        <f t="shared" si="25"/>
        <v/>
      </c>
      <c r="M150" s="72" t="str">
        <f t="shared" si="26"/>
        <v/>
      </c>
      <c r="N150" s="70" t="str">
        <f t="shared" si="27"/>
        <v/>
      </c>
      <c r="O150" s="73" t="str">
        <f>IF(H150="I",N150*Contagem!$U$11,IF(H150="E",N150*Contagem!$U$13,IF(H150="A",N150*Contagem!$U$12,IF(H150="T",N150*Contagem!$U$14,""))))</f>
        <v/>
      </c>
      <c r="P150" s="73" t="s">
        <v>204</v>
      </c>
      <c r="Q150" s="122"/>
      <c r="R150" s="122"/>
      <c r="S150" s="122"/>
      <c r="T150" s="122"/>
      <c r="U150" s="122"/>
    </row>
    <row r="151" spans="1:21" s="66" customFormat="1" ht="13.5" customHeight="1" x14ac:dyDescent="0.25">
      <c r="A151" s="148" t="s">
        <v>118</v>
      </c>
      <c r="B151" s="146"/>
      <c r="C151" s="146"/>
      <c r="D151" s="146"/>
      <c r="E151" s="146"/>
      <c r="F151" s="147"/>
      <c r="G151" s="68" t="s">
        <v>39</v>
      </c>
      <c r="H151" s="68" t="s">
        <v>89</v>
      </c>
      <c r="I151" s="68">
        <v>4</v>
      </c>
      <c r="J151" s="68">
        <v>2</v>
      </c>
      <c r="K151" s="70" t="str">
        <f t="shared" si="24"/>
        <v>EEL</v>
      </c>
      <c r="L151" s="71" t="str">
        <f t="shared" si="25"/>
        <v>L</v>
      </c>
      <c r="M151" s="72" t="str">
        <f t="shared" si="26"/>
        <v>Baixa</v>
      </c>
      <c r="N151" s="70">
        <f t="shared" si="27"/>
        <v>3</v>
      </c>
      <c r="O151" s="73">
        <f>IF(H151="I",N151*Contagem!$U$11,IF(H151="E",N151*Contagem!$U$13,IF(H151="A",N151*Contagem!$U$12,IF(H151="T",N151*Contagem!$U$14,""))))</f>
        <v>3</v>
      </c>
      <c r="P151" s="73" t="s">
        <v>204</v>
      </c>
      <c r="Q151" s="122" t="s">
        <v>206</v>
      </c>
      <c r="R151" s="122"/>
      <c r="S151" s="122"/>
      <c r="T151" s="122"/>
      <c r="U151" s="122"/>
    </row>
    <row r="152" spans="1:21" s="66" customFormat="1" ht="13.5" customHeight="1" x14ac:dyDescent="0.25">
      <c r="A152" s="148" t="s">
        <v>119</v>
      </c>
      <c r="B152" s="149"/>
      <c r="C152" s="149"/>
      <c r="D152" s="149"/>
      <c r="E152" s="149"/>
      <c r="F152" s="150"/>
      <c r="G152" s="68" t="s">
        <v>39</v>
      </c>
      <c r="H152" s="68" t="s">
        <v>89</v>
      </c>
      <c r="I152" s="68">
        <v>4</v>
      </c>
      <c r="J152" s="68">
        <v>2</v>
      </c>
      <c r="K152" s="70" t="str">
        <f t="shared" si="24"/>
        <v>EEL</v>
      </c>
      <c r="L152" s="71" t="str">
        <f t="shared" si="25"/>
        <v>L</v>
      </c>
      <c r="M152" s="72" t="str">
        <f t="shared" si="26"/>
        <v>Baixa</v>
      </c>
      <c r="N152" s="70">
        <f t="shared" si="27"/>
        <v>3</v>
      </c>
      <c r="O152" s="73">
        <f>IF(H152="I",N152*Contagem!$U$11,IF(H152="E",N152*Contagem!$U$13,IF(H152="A",N152*Contagem!$U$12,IF(H152="T",N152*Contagem!$U$14,""))))</f>
        <v>3</v>
      </c>
      <c r="P152" s="73" t="s">
        <v>204</v>
      </c>
      <c r="Q152" s="122" t="s">
        <v>206</v>
      </c>
      <c r="R152" s="122"/>
      <c r="S152" s="122"/>
      <c r="T152" s="122"/>
      <c r="U152" s="122"/>
    </row>
    <row r="153" spans="1:21" s="66" customFormat="1" ht="13.5" customHeight="1" x14ac:dyDescent="0.25">
      <c r="A153" s="148" t="s">
        <v>120</v>
      </c>
      <c r="B153" s="149"/>
      <c r="C153" s="149"/>
      <c r="D153" s="149"/>
      <c r="E153" s="149"/>
      <c r="F153" s="150"/>
      <c r="G153" s="68" t="s">
        <v>39</v>
      </c>
      <c r="H153" s="68" t="s">
        <v>89</v>
      </c>
      <c r="I153" s="68">
        <v>3</v>
      </c>
      <c r="J153" s="68">
        <v>2</v>
      </c>
      <c r="K153" s="70" t="str">
        <f t="shared" si="24"/>
        <v>EEL</v>
      </c>
      <c r="L153" s="71" t="str">
        <f t="shared" si="25"/>
        <v>L</v>
      </c>
      <c r="M153" s="72" t="str">
        <f t="shared" si="26"/>
        <v>Baixa</v>
      </c>
      <c r="N153" s="70">
        <f t="shared" si="27"/>
        <v>3</v>
      </c>
      <c r="O153" s="73">
        <f>IF(H153="I",N153*Contagem!$U$11,IF(H153="E",N153*Contagem!$U$13,IF(H153="A",N153*Contagem!$U$12,IF(H153="T",N153*Contagem!$U$14,""))))</f>
        <v>3</v>
      </c>
      <c r="P153" s="73" t="s">
        <v>204</v>
      </c>
      <c r="Q153" s="122" t="s">
        <v>206</v>
      </c>
      <c r="R153" s="122"/>
      <c r="S153" s="122"/>
      <c r="T153" s="122"/>
      <c r="U153" s="122"/>
    </row>
    <row r="154" spans="1:21" s="66" customFormat="1" ht="13.5" customHeight="1" x14ac:dyDescent="0.25">
      <c r="A154" s="148" t="s">
        <v>81</v>
      </c>
      <c r="B154" s="149"/>
      <c r="C154" s="149"/>
      <c r="D154" s="149"/>
      <c r="E154" s="149"/>
      <c r="F154" s="150"/>
      <c r="G154" s="68" t="s">
        <v>38</v>
      </c>
      <c r="H154" s="68" t="s">
        <v>89</v>
      </c>
      <c r="I154" s="68">
        <v>5</v>
      </c>
      <c r="J154" s="68">
        <v>1</v>
      </c>
      <c r="K154" s="70" t="str">
        <f t="shared" si="24"/>
        <v>CEL</v>
      </c>
      <c r="L154" s="71" t="str">
        <f t="shared" si="25"/>
        <v>L</v>
      </c>
      <c r="M154" s="72" t="str">
        <f t="shared" si="26"/>
        <v>Baixa</v>
      </c>
      <c r="N154" s="70">
        <f t="shared" si="27"/>
        <v>3</v>
      </c>
      <c r="O154" s="73">
        <f>IF(H154="I",N154*Contagem!$U$11,IF(H154="E",N154*Contagem!$U$13,IF(H154="A",N154*Contagem!$U$12,IF(H154="T",N154*Contagem!$U$14,""))))</f>
        <v>3</v>
      </c>
      <c r="P154" s="73" t="s">
        <v>204</v>
      </c>
      <c r="Q154" s="122" t="s">
        <v>207</v>
      </c>
      <c r="R154" s="122"/>
      <c r="S154" s="122"/>
      <c r="T154" s="122"/>
      <c r="U154" s="122"/>
    </row>
    <row r="155" spans="1:21" s="66" customFormat="1" ht="13.5" customHeight="1" x14ac:dyDescent="0.25">
      <c r="A155" s="148"/>
      <c r="B155" s="149"/>
      <c r="C155" s="149"/>
      <c r="D155" s="149"/>
      <c r="E155" s="149"/>
      <c r="F155" s="150"/>
      <c r="G155" s="68"/>
      <c r="H155" s="68"/>
      <c r="I155" s="68"/>
      <c r="J155" s="68"/>
      <c r="K155" s="70" t="str">
        <f t="shared" si="24"/>
        <v/>
      </c>
      <c r="L155" s="71" t="str">
        <f t="shared" si="25"/>
        <v/>
      </c>
      <c r="M155" s="72" t="str">
        <f t="shared" si="26"/>
        <v/>
      </c>
      <c r="N155" s="70" t="str">
        <f t="shared" si="27"/>
        <v/>
      </c>
      <c r="O155" s="73" t="str">
        <f>IF(H155="I",N155*Contagem!$U$11,IF(H155="E",N155*Contagem!$U$13,IF(H155="A",N155*Contagem!$U$12,IF(H155="T",N155*Contagem!$U$14,""))))</f>
        <v/>
      </c>
      <c r="P155" s="73"/>
      <c r="Q155" s="122"/>
      <c r="R155" s="122"/>
      <c r="S155" s="122"/>
      <c r="T155" s="122"/>
      <c r="U155" s="122"/>
    </row>
    <row r="156" spans="1:21" s="66" customFormat="1" ht="13.5" customHeight="1" x14ac:dyDescent="0.25">
      <c r="A156" s="145" t="s">
        <v>208</v>
      </c>
      <c r="B156" s="146"/>
      <c r="C156" s="146"/>
      <c r="D156" s="146"/>
      <c r="E156" s="146"/>
      <c r="F156" s="147"/>
      <c r="G156" s="68"/>
      <c r="H156" s="68"/>
      <c r="I156" s="68"/>
      <c r="J156" s="68"/>
      <c r="K156" s="70" t="str">
        <f t="shared" si="24"/>
        <v/>
      </c>
      <c r="L156" s="71" t="str">
        <f t="shared" si="25"/>
        <v/>
      </c>
      <c r="M156" s="72" t="str">
        <f t="shared" si="26"/>
        <v/>
      </c>
      <c r="N156" s="70" t="str">
        <f t="shared" si="27"/>
        <v/>
      </c>
      <c r="O156" s="73" t="str">
        <f>IF(H156="I",N156*Contagem!$U$11,IF(H156="E",N156*Contagem!$U$13,IF(H156="A",N156*Contagem!$U$12,IF(H156="T",N156*Contagem!$U$14,""))))</f>
        <v/>
      </c>
      <c r="P156" s="73" t="s">
        <v>204</v>
      </c>
      <c r="Q156" s="122"/>
      <c r="R156" s="122"/>
      <c r="S156" s="122"/>
      <c r="T156" s="122"/>
      <c r="U156" s="122"/>
    </row>
    <row r="157" spans="1:21" s="66" customFormat="1" ht="13.5" customHeight="1" x14ac:dyDescent="0.25">
      <c r="A157" s="148" t="s">
        <v>118</v>
      </c>
      <c r="B157" s="146"/>
      <c r="C157" s="146"/>
      <c r="D157" s="146"/>
      <c r="E157" s="146"/>
      <c r="F157" s="147"/>
      <c r="G157" s="68" t="s">
        <v>39</v>
      </c>
      <c r="H157" s="68" t="s">
        <v>89</v>
      </c>
      <c r="I157" s="68">
        <v>15</v>
      </c>
      <c r="J157" s="68">
        <v>2</v>
      </c>
      <c r="K157" s="70" t="str">
        <f t="shared" si="24"/>
        <v>EEA</v>
      </c>
      <c r="L157" s="71" t="str">
        <f t="shared" si="25"/>
        <v>A</v>
      </c>
      <c r="M157" s="72" t="str">
        <f t="shared" si="26"/>
        <v>Média</v>
      </c>
      <c r="N157" s="70">
        <f t="shared" si="27"/>
        <v>4</v>
      </c>
      <c r="O157" s="73">
        <f>IF(H157="I",N157*Contagem!$U$11,IF(H157="E",N157*Contagem!$U$13,IF(H157="A",N157*Contagem!$U$12,IF(H157="T",N157*Contagem!$U$14,""))))</f>
        <v>4</v>
      </c>
      <c r="P157" s="73" t="s">
        <v>204</v>
      </c>
      <c r="Q157" s="122" t="s">
        <v>209</v>
      </c>
      <c r="R157" s="122"/>
      <c r="S157" s="122"/>
      <c r="T157" s="122"/>
      <c r="U157" s="122"/>
    </row>
    <row r="158" spans="1:21" s="66" customFormat="1" ht="13.5" customHeight="1" x14ac:dyDescent="0.25">
      <c r="A158" s="148" t="s">
        <v>119</v>
      </c>
      <c r="B158" s="149"/>
      <c r="C158" s="149"/>
      <c r="D158" s="149"/>
      <c r="E158" s="149"/>
      <c r="F158" s="150"/>
      <c r="G158" s="68" t="s">
        <v>39</v>
      </c>
      <c r="H158" s="68" t="s">
        <v>89</v>
      </c>
      <c r="I158" s="68">
        <v>15</v>
      </c>
      <c r="J158" s="68">
        <v>2</v>
      </c>
      <c r="K158" s="70" t="str">
        <f t="shared" si="24"/>
        <v>EEA</v>
      </c>
      <c r="L158" s="71" t="str">
        <f t="shared" si="25"/>
        <v>A</v>
      </c>
      <c r="M158" s="72" t="str">
        <f t="shared" si="26"/>
        <v>Média</v>
      </c>
      <c r="N158" s="70">
        <f t="shared" si="27"/>
        <v>4</v>
      </c>
      <c r="O158" s="73">
        <f>IF(H158="I",N158*Contagem!$U$11,IF(H158="E",N158*Contagem!$U$13,IF(H158="A",N158*Contagem!$U$12,IF(H158="T",N158*Contagem!$U$14,""))))</f>
        <v>4</v>
      </c>
      <c r="P158" s="73" t="s">
        <v>204</v>
      </c>
      <c r="Q158" s="122" t="s">
        <v>209</v>
      </c>
      <c r="R158" s="122"/>
      <c r="S158" s="122"/>
      <c r="T158" s="122"/>
      <c r="U158" s="122"/>
    </row>
    <row r="159" spans="1:21" s="66" customFormat="1" ht="13.5" customHeight="1" x14ac:dyDescent="0.25">
      <c r="A159" s="148" t="s">
        <v>120</v>
      </c>
      <c r="B159" s="149"/>
      <c r="C159" s="149"/>
      <c r="D159" s="149"/>
      <c r="E159" s="149"/>
      <c r="F159" s="150"/>
      <c r="G159" s="68" t="s">
        <v>39</v>
      </c>
      <c r="H159" s="68" t="s">
        <v>89</v>
      </c>
      <c r="I159" s="68">
        <v>3</v>
      </c>
      <c r="J159" s="68">
        <v>2</v>
      </c>
      <c r="K159" s="70" t="str">
        <f t="shared" si="24"/>
        <v>EEL</v>
      </c>
      <c r="L159" s="71" t="str">
        <f t="shared" si="25"/>
        <v>L</v>
      </c>
      <c r="M159" s="72" t="str">
        <f t="shared" si="26"/>
        <v>Baixa</v>
      </c>
      <c r="N159" s="70">
        <f t="shared" si="27"/>
        <v>3</v>
      </c>
      <c r="O159" s="73">
        <f>IF(H159="I",N159*Contagem!$U$11,IF(H159="E",N159*Contagem!$U$13,IF(H159="A",N159*Contagem!$U$12,IF(H159="T",N159*Contagem!$U$14,""))))</f>
        <v>3</v>
      </c>
      <c r="P159" s="73" t="s">
        <v>204</v>
      </c>
      <c r="Q159" s="122" t="s">
        <v>209</v>
      </c>
      <c r="R159" s="122"/>
      <c r="S159" s="122"/>
      <c r="T159" s="122"/>
      <c r="U159" s="122"/>
    </row>
    <row r="160" spans="1:21" s="66" customFormat="1" ht="13.5" customHeight="1" x14ac:dyDescent="0.25">
      <c r="A160" s="148" t="s">
        <v>81</v>
      </c>
      <c r="B160" s="149"/>
      <c r="C160" s="149"/>
      <c r="D160" s="149"/>
      <c r="E160" s="149"/>
      <c r="F160" s="150"/>
      <c r="G160" s="68" t="s">
        <v>38</v>
      </c>
      <c r="H160" s="68" t="s">
        <v>89</v>
      </c>
      <c r="I160" s="68">
        <v>7</v>
      </c>
      <c r="J160" s="68">
        <v>1</v>
      </c>
      <c r="K160" s="70" t="str">
        <f t="shared" si="24"/>
        <v>CEL</v>
      </c>
      <c r="L160" s="71" t="str">
        <f t="shared" si="25"/>
        <v>L</v>
      </c>
      <c r="M160" s="72" t="str">
        <f t="shared" si="26"/>
        <v>Baixa</v>
      </c>
      <c r="N160" s="70">
        <f t="shared" si="27"/>
        <v>3</v>
      </c>
      <c r="O160" s="73">
        <f>IF(H160="I",N160*Contagem!$U$11,IF(H160="E",N160*Contagem!$U$13,IF(H160="A",N160*Contagem!$U$12,IF(H160="T",N160*Contagem!$U$14,""))))</f>
        <v>3</v>
      </c>
      <c r="P160" s="73" t="s">
        <v>204</v>
      </c>
      <c r="Q160" s="122" t="s">
        <v>210</v>
      </c>
      <c r="R160" s="122"/>
      <c r="S160" s="122"/>
      <c r="T160" s="122"/>
      <c r="U160" s="122"/>
    </row>
    <row r="161" spans="1:21" s="66" customFormat="1" ht="13.5" customHeight="1" x14ac:dyDescent="0.25">
      <c r="A161" s="148" t="s">
        <v>121</v>
      </c>
      <c r="B161" s="149"/>
      <c r="C161" s="149"/>
      <c r="D161" s="149"/>
      <c r="E161" s="149"/>
      <c r="F161" s="150"/>
      <c r="G161" s="68" t="s">
        <v>38</v>
      </c>
      <c r="H161" s="68" t="s">
        <v>89</v>
      </c>
      <c r="I161" s="68">
        <v>15</v>
      </c>
      <c r="J161" s="68">
        <v>1</v>
      </c>
      <c r="K161" s="70" t="str">
        <f t="shared" si="24"/>
        <v>CEL</v>
      </c>
      <c r="L161" s="71" t="str">
        <f t="shared" si="25"/>
        <v>L</v>
      </c>
      <c r="M161" s="72" t="str">
        <f t="shared" si="26"/>
        <v>Baixa</v>
      </c>
      <c r="N161" s="70">
        <f t="shared" si="27"/>
        <v>3</v>
      </c>
      <c r="O161" s="73">
        <f>IF(H161="I",N161*Contagem!$U$11,IF(H161="E",N161*Contagem!$U$13,IF(H161="A",N161*Contagem!$U$12,IF(H161="T",N161*Contagem!$U$14,""))))</f>
        <v>3</v>
      </c>
      <c r="P161" s="73" t="s">
        <v>204</v>
      </c>
      <c r="Q161" s="122" t="s">
        <v>210</v>
      </c>
      <c r="R161" s="122"/>
      <c r="S161" s="122"/>
      <c r="T161" s="122"/>
      <c r="U161" s="122"/>
    </row>
    <row r="162" spans="1:21" s="66" customFormat="1" ht="13.5" customHeight="1" x14ac:dyDescent="0.25">
      <c r="A162" s="148"/>
      <c r="B162" s="149"/>
      <c r="C162" s="149"/>
      <c r="D162" s="149"/>
      <c r="E162" s="149"/>
      <c r="F162" s="150"/>
      <c r="G162" s="68"/>
      <c r="H162" s="68"/>
      <c r="I162" s="68"/>
      <c r="J162" s="68"/>
      <c r="K162" s="70" t="str">
        <f t="shared" si="24"/>
        <v/>
      </c>
      <c r="L162" s="71" t="str">
        <f t="shared" si="25"/>
        <v/>
      </c>
      <c r="M162" s="72" t="str">
        <f t="shared" si="26"/>
        <v/>
      </c>
      <c r="N162" s="70" t="str">
        <f t="shared" si="27"/>
        <v/>
      </c>
      <c r="O162" s="73" t="str">
        <f>IF(H162="I",N162*Contagem!$U$11,IF(H162="E",N162*Contagem!$U$13,IF(H162="A",N162*Contagem!$U$12,IF(H162="T",N162*Contagem!$U$14,""))))</f>
        <v/>
      </c>
      <c r="P162" s="73"/>
      <c r="Q162" s="122"/>
      <c r="R162" s="122"/>
      <c r="S162" s="122"/>
      <c r="T162" s="122"/>
      <c r="U162" s="122"/>
    </row>
    <row r="163" spans="1:21" s="66" customFormat="1" ht="13.5" customHeight="1" x14ac:dyDescent="0.25">
      <c r="A163" s="145" t="s">
        <v>211</v>
      </c>
      <c r="B163" s="146"/>
      <c r="C163" s="146"/>
      <c r="D163" s="146"/>
      <c r="E163" s="146"/>
      <c r="F163" s="147"/>
      <c r="G163" s="68"/>
      <c r="H163" s="68"/>
      <c r="I163" s="68"/>
      <c r="J163" s="68"/>
      <c r="K163" s="70" t="str">
        <f t="shared" si="24"/>
        <v/>
      </c>
      <c r="L163" s="71" t="str">
        <f t="shared" si="25"/>
        <v/>
      </c>
      <c r="M163" s="72" t="str">
        <f t="shared" si="26"/>
        <v/>
      </c>
      <c r="N163" s="70" t="str">
        <f t="shared" si="27"/>
        <v/>
      </c>
      <c r="O163" s="73" t="str">
        <f>IF(H163="I",N163*Contagem!$U$11,IF(H163="E",N163*Contagem!$U$13,IF(H163="A",N163*Contagem!$U$12,IF(H163="T",N163*Contagem!$U$14,""))))</f>
        <v/>
      </c>
      <c r="P163" s="73" t="s">
        <v>204</v>
      </c>
      <c r="Q163" s="122"/>
      <c r="R163" s="122"/>
      <c r="S163" s="122"/>
      <c r="T163" s="122"/>
      <c r="U163" s="122"/>
    </row>
    <row r="164" spans="1:21" s="66" customFormat="1" ht="13.5" customHeight="1" x14ac:dyDescent="0.25">
      <c r="A164" s="148" t="s">
        <v>118</v>
      </c>
      <c r="B164" s="146"/>
      <c r="C164" s="146"/>
      <c r="D164" s="146"/>
      <c r="E164" s="146"/>
      <c r="F164" s="147"/>
      <c r="G164" s="68" t="s">
        <v>39</v>
      </c>
      <c r="H164" s="68" t="s">
        <v>89</v>
      </c>
      <c r="I164" s="68">
        <v>7</v>
      </c>
      <c r="J164" s="68">
        <v>2</v>
      </c>
      <c r="K164" s="70" t="str">
        <f t="shared" si="24"/>
        <v>EEA</v>
      </c>
      <c r="L164" s="71" t="str">
        <f t="shared" si="25"/>
        <v>A</v>
      </c>
      <c r="M164" s="72" t="str">
        <f t="shared" si="26"/>
        <v>Média</v>
      </c>
      <c r="N164" s="70">
        <f t="shared" si="27"/>
        <v>4</v>
      </c>
      <c r="O164" s="73">
        <f>IF(H164="I",N164*Contagem!$U$11,IF(H164="E",N164*Contagem!$U$13,IF(H164="A",N164*Contagem!$U$12,IF(H164="T",N164*Contagem!$U$14,""))))</f>
        <v>4</v>
      </c>
      <c r="P164" s="73" t="s">
        <v>204</v>
      </c>
      <c r="Q164" s="122" t="s">
        <v>212</v>
      </c>
      <c r="R164" s="122"/>
      <c r="S164" s="122"/>
      <c r="T164" s="122"/>
      <c r="U164" s="122"/>
    </row>
    <row r="165" spans="1:21" s="66" customFormat="1" ht="13.5" customHeight="1" x14ac:dyDescent="0.25">
      <c r="A165" s="148" t="s">
        <v>119</v>
      </c>
      <c r="B165" s="149"/>
      <c r="C165" s="149"/>
      <c r="D165" s="149"/>
      <c r="E165" s="149"/>
      <c r="F165" s="150"/>
      <c r="G165" s="68" t="s">
        <v>39</v>
      </c>
      <c r="H165" s="68" t="s">
        <v>89</v>
      </c>
      <c r="I165" s="68">
        <v>7</v>
      </c>
      <c r="J165" s="68">
        <v>2</v>
      </c>
      <c r="K165" s="70" t="str">
        <f t="shared" si="24"/>
        <v>EEA</v>
      </c>
      <c r="L165" s="71" t="str">
        <f t="shared" si="25"/>
        <v>A</v>
      </c>
      <c r="M165" s="72" t="str">
        <f t="shared" si="26"/>
        <v>Média</v>
      </c>
      <c r="N165" s="70">
        <f t="shared" si="27"/>
        <v>4</v>
      </c>
      <c r="O165" s="73">
        <f>IF(H165="I",N165*Contagem!$U$11,IF(H165="E",N165*Contagem!$U$13,IF(H165="A",N165*Contagem!$U$12,IF(H165="T",N165*Contagem!$U$14,""))))</f>
        <v>4</v>
      </c>
      <c r="P165" s="73" t="s">
        <v>204</v>
      </c>
      <c r="Q165" s="122" t="s">
        <v>212</v>
      </c>
      <c r="R165" s="122"/>
      <c r="S165" s="122"/>
      <c r="T165" s="122"/>
      <c r="U165" s="122"/>
    </row>
    <row r="166" spans="1:21" s="66" customFormat="1" ht="13.5" customHeight="1" x14ac:dyDescent="0.25">
      <c r="A166" s="148" t="s">
        <v>120</v>
      </c>
      <c r="B166" s="149"/>
      <c r="C166" s="149"/>
      <c r="D166" s="149"/>
      <c r="E166" s="149"/>
      <c r="F166" s="150"/>
      <c r="G166" s="68" t="s">
        <v>39</v>
      </c>
      <c r="H166" s="68" t="s">
        <v>89</v>
      </c>
      <c r="I166" s="68">
        <v>3</v>
      </c>
      <c r="J166" s="68">
        <v>2</v>
      </c>
      <c r="K166" s="70" t="str">
        <f t="shared" si="24"/>
        <v>EEL</v>
      </c>
      <c r="L166" s="71" t="str">
        <f t="shared" si="25"/>
        <v>L</v>
      </c>
      <c r="M166" s="72" t="str">
        <f t="shared" si="26"/>
        <v>Baixa</v>
      </c>
      <c r="N166" s="70">
        <f t="shared" si="27"/>
        <v>3</v>
      </c>
      <c r="O166" s="73">
        <f>IF(H166="I",N166*Contagem!$U$11,IF(H166="E",N166*Contagem!$U$13,IF(H166="A",N166*Contagem!$U$12,IF(H166="T",N166*Contagem!$U$14,""))))</f>
        <v>3</v>
      </c>
      <c r="P166" s="73" t="s">
        <v>204</v>
      </c>
      <c r="Q166" s="122" t="s">
        <v>212</v>
      </c>
      <c r="R166" s="122"/>
      <c r="S166" s="122"/>
      <c r="T166" s="122"/>
      <c r="U166" s="122"/>
    </row>
    <row r="167" spans="1:21" s="66" customFormat="1" ht="13.5" customHeight="1" x14ac:dyDescent="0.25">
      <c r="A167" s="148" t="s">
        <v>81</v>
      </c>
      <c r="B167" s="149"/>
      <c r="C167" s="149"/>
      <c r="D167" s="149"/>
      <c r="E167" s="149"/>
      <c r="F167" s="150"/>
      <c r="G167" s="68" t="s">
        <v>38</v>
      </c>
      <c r="H167" s="68" t="s">
        <v>89</v>
      </c>
      <c r="I167" s="68">
        <v>8</v>
      </c>
      <c r="J167" s="68">
        <v>1</v>
      </c>
      <c r="K167" s="70" t="str">
        <f t="shared" si="24"/>
        <v>CEL</v>
      </c>
      <c r="L167" s="71" t="str">
        <f t="shared" si="25"/>
        <v>L</v>
      </c>
      <c r="M167" s="72" t="str">
        <f t="shared" si="26"/>
        <v>Baixa</v>
      </c>
      <c r="N167" s="70">
        <f t="shared" si="27"/>
        <v>3</v>
      </c>
      <c r="O167" s="73">
        <f>IF(H167="I",N167*Contagem!$U$11,IF(H167="E",N167*Contagem!$U$13,IF(H167="A",N167*Contagem!$U$12,IF(H167="T",N167*Contagem!$U$14,""))))</f>
        <v>3</v>
      </c>
      <c r="P167" s="73" t="s">
        <v>204</v>
      </c>
      <c r="Q167" s="122" t="s">
        <v>213</v>
      </c>
      <c r="R167" s="122"/>
      <c r="S167" s="122"/>
      <c r="T167" s="122"/>
      <c r="U167" s="122"/>
    </row>
    <row r="168" spans="1:21" s="66" customFormat="1" ht="13.5" customHeight="1" x14ac:dyDescent="0.25">
      <c r="A168" s="148" t="s">
        <v>121</v>
      </c>
      <c r="B168" s="149"/>
      <c r="C168" s="149"/>
      <c r="D168" s="149"/>
      <c r="E168" s="149"/>
      <c r="F168" s="150"/>
      <c r="G168" s="68" t="s">
        <v>38</v>
      </c>
      <c r="H168" s="68" t="s">
        <v>89</v>
      </c>
      <c r="I168" s="68">
        <v>7</v>
      </c>
      <c r="J168" s="68">
        <v>1</v>
      </c>
      <c r="K168" s="70" t="str">
        <f t="shared" si="24"/>
        <v>CEL</v>
      </c>
      <c r="L168" s="71" t="str">
        <f t="shared" si="25"/>
        <v>L</v>
      </c>
      <c r="M168" s="72" t="str">
        <f t="shared" si="26"/>
        <v>Baixa</v>
      </c>
      <c r="N168" s="70">
        <f t="shared" si="27"/>
        <v>3</v>
      </c>
      <c r="O168" s="73">
        <f>IF(H168="I",N168*Contagem!$U$11,IF(H168="E",N168*Contagem!$U$13,IF(H168="A",N168*Contagem!$U$12,IF(H168="T",N168*Contagem!$U$14,""))))</f>
        <v>3</v>
      </c>
      <c r="P168" s="73" t="s">
        <v>204</v>
      </c>
      <c r="Q168" s="122" t="s">
        <v>213</v>
      </c>
      <c r="R168" s="122"/>
      <c r="S168" s="122"/>
      <c r="T168" s="122"/>
      <c r="U168" s="122"/>
    </row>
    <row r="169" spans="1:21" s="66" customFormat="1" ht="13.5" customHeight="1" x14ac:dyDescent="0.25">
      <c r="A169" s="148"/>
      <c r="B169" s="149"/>
      <c r="C169" s="149"/>
      <c r="D169" s="149"/>
      <c r="E169" s="149"/>
      <c r="F169" s="150"/>
      <c r="G169" s="68"/>
      <c r="H169" s="68"/>
      <c r="I169" s="68"/>
      <c r="J169" s="68"/>
      <c r="K169" s="70" t="str">
        <f t="shared" si="24"/>
        <v/>
      </c>
      <c r="L169" s="71" t="str">
        <f t="shared" si="25"/>
        <v/>
      </c>
      <c r="M169" s="72" t="str">
        <f t="shared" si="26"/>
        <v/>
      </c>
      <c r="N169" s="70" t="str">
        <f t="shared" si="27"/>
        <v/>
      </c>
      <c r="O169" s="73" t="str">
        <f>IF(H169="I",N169*Contagem!$U$11,IF(H169="E",N169*Contagem!$U$13,IF(H169="A",N169*Contagem!$U$12,IF(H169="T",N169*Contagem!$U$14,""))))</f>
        <v/>
      </c>
      <c r="P169" s="73"/>
      <c r="Q169" s="122"/>
      <c r="R169" s="122"/>
      <c r="S169" s="122"/>
      <c r="T169" s="122"/>
      <c r="U169" s="122"/>
    </row>
    <row r="170" spans="1:21" s="66" customFormat="1" ht="13.5" customHeight="1" x14ac:dyDescent="0.25">
      <c r="A170" s="145" t="s">
        <v>214</v>
      </c>
      <c r="B170" s="146"/>
      <c r="C170" s="146"/>
      <c r="D170" s="146"/>
      <c r="E170" s="146"/>
      <c r="F170" s="147"/>
      <c r="G170" s="68"/>
      <c r="H170" s="68"/>
      <c r="I170" s="68"/>
      <c r="J170" s="68"/>
      <c r="K170" s="70" t="str">
        <f t="shared" si="24"/>
        <v/>
      </c>
      <c r="L170" s="71" t="str">
        <f t="shared" si="25"/>
        <v/>
      </c>
      <c r="M170" s="72" t="str">
        <f t="shared" si="26"/>
        <v/>
      </c>
      <c r="N170" s="70" t="str">
        <f t="shared" si="27"/>
        <v/>
      </c>
      <c r="O170" s="73" t="str">
        <f>IF(H170="I",N170*Contagem!$U$11,IF(H170="E",N170*Contagem!$U$13,IF(H170="A",N170*Contagem!$U$12,IF(H170="T",N170*Contagem!$U$14,""))))</f>
        <v/>
      </c>
      <c r="P170" s="73" t="s">
        <v>204</v>
      </c>
      <c r="Q170" s="122"/>
      <c r="R170" s="122"/>
      <c r="S170" s="122"/>
      <c r="T170" s="122"/>
      <c r="U170" s="122"/>
    </row>
    <row r="171" spans="1:21" s="66" customFormat="1" ht="13.5" customHeight="1" x14ac:dyDescent="0.25">
      <c r="A171" s="148" t="s">
        <v>118</v>
      </c>
      <c r="B171" s="146"/>
      <c r="C171" s="146"/>
      <c r="D171" s="146"/>
      <c r="E171" s="146"/>
      <c r="F171" s="147"/>
      <c r="G171" s="68" t="s">
        <v>39</v>
      </c>
      <c r="H171" s="68" t="s">
        <v>89</v>
      </c>
      <c r="I171" s="68">
        <v>8</v>
      </c>
      <c r="J171" s="68">
        <v>2</v>
      </c>
      <c r="K171" s="70" t="str">
        <f t="shared" si="24"/>
        <v>EEA</v>
      </c>
      <c r="L171" s="71" t="str">
        <f t="shared" si="25"/>
        <v>A</v>
      </c>
      <c r="M171" s="72" t="str">
        <f t="shared" si="26"/>
        <v>Média</v>
      </c>
      <c r="N171" s="70">
        <f t="shared" si="27"/>
        <v>4</v>
      </c>
      <c r="O171" s="73">
        <f>IF(H171="I",N171*Contagem!$U$11,IF(H171="E",N171*Contagem!$U$13,IF(H171="A",N171*Contagem!$U$12,IF(H171="T",N171*Contagem!$U$14,""))))</f>
        <v>4</v>
      </c>
      <c r="P171" s="73" t="s">
        <v>204</v>
      </c>
      <c r="Q171" s="122" t="s">
        <v>216</v>
      </c>
      <c r="R171" s="122"/>
      <c r="S171" s="122"/>
      <c r="T171" s="122"/>
      <c r="U171" s="122"/>
    </row>
    <row r="172" spans="1:21" s="66" customFormat="1" ht="13.5" customHeight="1" x14ac:dyDescent="0.25">
      <c r="A172" s="148" t="s">
        <v>119</v>
      </c>
      <c r="B172" s="149"/>
      <c r="C172" s="149"/>
      <c r="D172" s="149"/>
      <c r="E172" s="149"/>
      <c r="F172" s="150"/>
      <c r="G172" s="68" t="s">
        <v>39</v>
      </c>
      <c r="H172" s="68" t="s">
        <v>89</v>
      </c>
      <c r="I172" s="68">
        <v>8</v>
      </c>
      <c r="J172" s="68">
        <v>2</v>
      </c>
      <c r="K172" s="70" t="str">
        <f t="shared" si="24"/>
        <v>EEA</v>
      </c>
      <c r="L172" s="71" t="str">
        <f t="shared" si="25"/>
        <v>A</v>
      </c>
      <c r="M172" s="72" t="str">
        <f t="shared" si="26"/>
        <v>Média</v>
      </c>
      <c r="N172" s="70">
        <f t="shared" si="27"/>
        <v>4</v>
      </c>
      <c r="O172" s="73">
        <f>IF(H172="I",N172*Contagem!$U$11,IF(H172="E",N172*Contagem!$U$13,IF(H172="A",N172*Contagem!$U$12,IF(H172="T",N172*Contagem!$U$14,""))))</f>
        <v>4</v>
      </c>
      <c r="P172" s="73" t="s">
        <v>204</v>
      </c>
      <c r="Q172" s="122" t="s">
        <v>216</v>
      </c>
      <c r="R172" s="122"/>
      <c r="S172" s="122"/>
      <c r="T172" s="122"/>
      <c r="U172" s="122"/>
    </row>
    <row r="173" spans="1:21" s="66" customFormat="1" ht="13.5" customHeight="1" x14ac:dyDescent="0.25">
      <c r="A173" s="148" t="s">
        <v>120</v>
      </c>
      <c r="B173" s="149"/>
      <c r="C173" s="149"/>
      <c r="D173" s="149"/>
      <c r="E173" s="149"/>
      <c r="F173" s="150"/>
      <c r="G173" s="68" t="s">
        <v>39</v>
      </c>
      <c r="H173" s="68" t="s">
        <v>89</v>
      </c>
      <c r="I173" s="68">
        <v>3</v>
      </c>
      <c r="J173" s="68">
        <v>2</v>
      </c>
      <c r="K173" s="70" t="str">
        <f t="shared" si="24"/>
        <v>EEL</v>
      </c>
      <c r="L173" s="71" t="str">
        <f t="shared" si="25"/>
        <v>L</v>
      </c>
      <c r="M173" s="72" t="str">
        <f t="shared" si="26"/>
        <v>Baixa</v>
      </c>
      <c r="N173" s="70">
        <f t="shared" si="27"/>
        <v>3</v>
      </c>
      <c r="O173" s="73">
        <f>IF(H173="I",N173*Contagem!$U$11,IF(H173="E",N173*Contagem!$U$13,IF(H173="A",N173*Contagem!$U$12,IF(H173="T",N173*Contagem!$U$14,""))))</f>
        <v>3</v>
      </c>
      <c r="P173" s="73" t="s">
        <v>204</v>
      </c>
      <c r="Q173" s="122" t="s">
        <v>216</v>
      </c>
      <c r="R173" s="122"/>
      <c r="S173" s="122"/>
      <c r="T173" s="122"/>
      <c r="U173" s="122"/>
    </row>
    <row r="174" spans="1:21" s="66" customFormat="1" ht="13.5" customHeight="1" x14ac:dyDescent="0.25">
      <c r="A174" s="148" t="s">
        <v>81</v>
      </c>
      <c r="B174" s="149"/>
      <c r="C174" s="149"/>
      <c r="D174" s="149"/>
      <c r="E174" s="149"/>
      <c r="F174" s="150"/>
      <c r="G174" s="68" t="s">
        <v>38</v>
      </c>
      <c r="H174" s="68" t="s">
        <v>89</v>
      </c>
      <c r="I174" s="68">
        <v>6</v>
      </c>
      <c r="J174" s="68">
        <v>1</v>
      </c>
      <c r="K174" s="70" t="str">
        <f t="shared" si="24"/>
        <v>CEL</v>
      </c>
      <c r="L174" s="71" t="str">
        <f t="shared" si="25"/>
        <v>L</v>
      </c>
      <c r="M174" s="72" t="str">
        <f t="shared" si="26"/>
        <v>Baixa</v>
      </c>
      <c r="N174" s="70">
        <f t="shared" si="27"/>
        <v>3</v>
      </c>
      <c r="O174" s="73">
        <f>IF(H174="I",N174*Contagem!$U$11,IF(H174="E",N174*Contagem!$U$13,IF(H174="A",N174*Contagem!$U$12,IF(H174="T",N174*Contagem!$U$14,""))))</f>
        <v>3</v>
      </c>
      <c r="P174" s="73" t="s">
        <v>204</v>
      </c>
      <c r="Q174" s="122" t="s">
        <v>217</v>
      </c>
      <c r="R174" s="122"/>
      <c r="S174" s="122"/>
      <c r="T174" s="122"/>
      <c r="U174" s="122"/>
    </row>
    <row r="175" spans="1:21" s="66" customFormat="1" ht="13.5" customHeight="1" x14ac:dyDescent="0.25">
      <c r="A175" s="148" t="s">
        <v>121</v>
      </c>
      <c r="B175" s="149"/>
      <c r="C175" s="149"/>
      <c r="D175" s="149"/>
      <c r="E175" s="149"/>
      <c r="F175" s="150"/>
      <c r="G175" s="68" t="s">
        <v>38</v>
      </c>
      <c r="H175" s="68" t="s">
        <v>89</v>
      </c>
      <c r="I175" s="68">
        <v>8</v>
      </c>
      <c r="J175" s="68">
        <v>1</v>
      </c>
      <c r="K175" s="70" t="str">
        <f t="shared" si="24"/>
        <v>CEL</v>
      </c>
      <c r="L175" s="71" t="str">
        <f t="shared" si="25"/>
        <v>L</v>
      </c>
      <c r="M175" s="72" t="str">
        <f t="shared" si="26"/>
        <v>Baixa</v>
      </c>
      <c r="N175" s="70">
        <f t="shared" si="27"/>
        <v>3</v>
      </c>
      <c r="O175" s="73">
        <f>IF(H175="I",N175*Contagem!$U$11,IF(H175="E",N175*Contagem!$U$13,IF(H175="A",N175*Contagem!$U$12,IF(H175="T",N175*Contagem!$U$14,""))))</f>
        <v>3</v>
      </c>
      <c r="P175" s="73" t="s">
        <v>204</v>
      </c>
      <c r="Q175" s="122" t="s">
        <v>217</v>
      </c>
      <c r="R175" s="122"/>
      <c r="S175" s="122"/>
      <c r="T175" s="122"/>
      <c r="U175" s="122"/>
    </row>
    <row r="176" spans="1:21" s="66" customFormat="1" ht="13.5" customHeight="1" x14ac:dyDescent="0.25">
      <c r="A176" s="148" t="s">
        <v>215</v>
      </c>
      <c r="B176" s="149"/>
      <c r="C176" s="149"/>
      <c r="D176" s="149"/>
      <c r="E176" s="149"/>
      <c r="F176" s="150"/>
      <c r="G176" s="68" t="s">
        <v>38</v>
      </c>
      <c r="H176" s="68" t="s">
        <v>89</v>
      </c>
      <c r="I176" s="68">
        <v>4</v>
      </c>
      <c r="J176" s="68">
        <v>1</v>
      </c>
      <c r="K176" s="70" t="str">
        <f t="shared" si="24"/>
        <v>CEL</v>
      </c>
      <c r="L176" s="71" t="str">
        <f t="shared" si="25"/>
        <v>L</v>
      </c>
      <c r="M176" s="72" t="str">
        <f t="shared" si="26"/>
        <v>Baixa</v>
      </c>
      <c r="N176" s="70">
        <f t="shared" si="27"/>
        <v>3</v>
      </c>
      <c r="O176" s="73">
        <f>IF(H176="I",N176*Contagem!$U$11,IF(H176="E",N176*Contagem!$U$13,IF(H176="A",N176*Contagem!$U$12,IF(H176="T",N176*Contagem!$U$14,""))))</f>
        <v>3</v>
      </c>
      <c r="P176" s="73" t="s">
        <v>204</v>
      </c>
      <c r="Q176" s="122"/>
      <c r="R176" s="122"/>
      <c r="S176" s="122"/>
      <c r="T176" s="122"/>
      <c r="U176" s="122"/>
    </row>
    <row r="177" spans="1:21" s="66" customFormat="1" ht="13.5" customHeight="1" x14ac:dyDescent="0.25">
      <c r="A177" s="148"/>
      <c r="B177" s="149"/>
      <c r="C177" s="149"/>
      <c r="D177" s="149"/>
      <c r="E177" s="149"/>
      <c r="F177" s="150"/>
      <c r="G177" s="68"/>
      <c r="H177" s="68"/>
      <c r="I177" s="68"/>
      <c r="J177" s="68"/>
      <c r="K177" s="70" t="str">
        <f t="shared" si="24"/>
        <v/>
      </c>
      <c r="L177" s="71" t="str">
        <f t="shared" si="25"/>
        <v/>
      </c>
      <c r="M177" s="72" t="str">
        <f t="shared" si="26"/>
        <v/>
      </c>
      <c r="N177" s="70" t="str">
        <f t="shared" si="27"/>
        <v/>
      </c>
      <c r="O177" s="73" t="str">
        <f>IF(H177="I",N177*Contagem!$U$11,IF(H177="E",N177*Contagem!$U$13,IF(H177="A",N177*Contagem!$U$12,IF(H177="T",N177*Contagem!$U$14,""))))</f>
        <v/>
      </c>
      <c r="P177" s="73"/>
      <c r="Q177" s="122"/>
      <c r="R177" s="122"/>
      <c r="S177" s="122"/>
      <c r="T177" s="122"/>
      <c r="U177" s="122"/>
    </row>
    <row r="178" spans="1:21" s="66" customFormat="1" ht="13.5" customHeight="1" x14ac:dyDescent="0.25">
      <c r="A178" s="145" t="s">
        <v>218</v>
      </c>
      <c r="B178" s="146"/>
      <c r="C178" s="146"/>
      <c r="D178" s="146"/>
      <c r="E178" s="146"/>
      <c r="F178" s="147"/>
      <c r="G178" s="68"/>
      <c r="H178" s="68"/>
      <c r="I178" s="68"/>
      <c r="J178" s="68"/>
      <c r="K178" s="70" t="str">
        <f t="shared" si="24"/>
        <v/>
      </c>
      <c r="L178" s="71" t="str">
        <f t="shared" si="25"/>
        <v/>
      </c>
      <c r="M178" s="72" t="str">
        <f t="shared" si="26"/>
        <v/>
      </c>
      <c r="N178" s="70" t="str">
        <f t="shared" si="27"/>
        <v/>
      </c>
      <c r="O178" s="73" t="str">
        <f>IF(H178="I",N178*Contagem!$U$11,IF(H178="E",N178*Contagem!$U$13,IF(H178="A",N178*Contagem!$U$12,IF(H178="T",N178*Contagem!$U$14,""))))</f>
        <v/>
      </c>
      <c r="P178" s="73" t="s">
        <v>204</v>
      </c>
      <c r="Q178" s="122"/>
      <c r="R178" s="122"/>
      <c r="S178" s="122"/>
      <c r="T178" s="122"/>
      <c r="U178" s="122"/>
    </row>
    <row r="179" spans="1:21" s="66" customFormat="1" ht="13.5" customHeight="1" x14ac:dyDescent="0.25">
      <c r="A179" s="148" t="s">
        <v>118</v>
      </c>
      <c r="B179" s="146"/>
      <c r="C179" s="146"/>
      <c r="D179" s="146"/>
      <c r="E179" s="146"/>
      <c r="F179" s="147"/>
      <c r="G179" s="68" t="s">
        <v>39</v>
      </c>
      <c r="H179" s="68" t="s">
        <v>89</v>
      </c>
      <c r="I179" s="68">
        <v>7</v>
      </c>
      <c r="J179" s="68">
        <v>2</v>
      </c>
      <c r="K179" s="70" t="str">
        <f t="shared" si="24"/>
        <v>EEA</v>
      </c>
      <c r="L179" s="71" t="str">
        <f t="shared" si="25"/>
        <v>A</v>
      </c>
      <c r="M179" s="72" t="str">
        <f t="shared" si="26"/>
        <v>Média</v>
      </c>
      <c r="N179" s="70">
        <f t="shared" si="27"/>
        <v>4</v>
      </c>
      <c r="O179" s="73">
        <f>IF(H179="I",N179*Contagem!$U$11,IF(H179="E",N179*Contagem!$U$13,IF(H179="A",N179*Contagem!$U$12,IF(H179="T",N179*Contagem!$U$14,""))))</f>
        <v>4</v>
      </c>
      <c r="P179" s="73" t="s">
        <v>204</v>
      </c>
      <c r="Q179" s="122" t="s">
        <v>221</v>
      </c>
      <c r="R179" s="122"/>
      <c r="S179" s="122"/>
      <c r="T179" s="122"/>
      <c r="U179" s="122"/>
    </row>
    <row r="180" spans="1:21" s="66" customFormat="1" ht="13.5" customHeight="1" x14ac:dyDescent="0.25">
      <c r="A180" s="148" t="s">
        <v>119</v>
      </c>
      <c r="B180" s="149"/>
      <c r="C180" s="149"/>
      <c r="D180" s="149"/>
      <c r="E180" s="149"/>
      <c r="F180" s="150"/>
      <c r="G180" s="68" t="s">
        <v>39</v>
      </c>
      <c r="H180" s="68" t="s">
        <v>89</v>
      </c>
      <c r="I180" s="68">
        <v>7</v>
      </c>
      <c r="J180" s="68">
        <v>2</v>
      </c>
      <c r="K180" s="70" t="str">
        <f t="shared" si="24"/>
        <v>EEA</v>
      </c>
      <c r="L180" s="71" t="str">
        <f t="shared" si="25"/>
        <v>A</v>
      </c>
      <c r="M180" s="72" t="str">
        <f t="shared" si="26"/>
        <v>Média</v>
      </c>
      <c r="N180" s="70">
        <f t="shared" si="27"/>
        <v>4</v>
      </c>
      <c r="O180" s="73">
        <f>IF(H180="I",N180*Contagem!$U$11,IF(H180="E",N180*Contagem!$U$13,IF(H180="A",N180*Contagem!$U$12,IF(H180="T",N180*Contagem!$U$14,""))))</f>
        <v>4</v>
      </c>
      <c r="P180" s="73" t="s">
        <v>204</v>
      </c>
      <c r="Q180" s="122" t="s">
        <v>221</v>
      </c>
      <c r="R180" s="122"/>
      <c r="S180" s="122"/>
      <c r="T180" s="122"/>
      <c r="U180" s="122"/>
    </row>
    <row r="181" spans="1:21" s="66" customFormat="1" ht="13.5" customHeight="1" x14ac:dyDescent="0.25">
      <c r="A181" s="148" t="s">
        <v>120</v>
      </c>
      <c r="B181" s="149"/>
      <c r="C181" s="149"/>
      <c r="D181" s="149"/>
      <c r="E181" s="149"/>
      <c r="F181" s="150"/>
      <c r="G181" s="68" t="s">
        <v>39</v>
      </c>
      <c r="H181" s="68" t="s">
        <v>89</v>
      </c>
      <c r="I181" s="68">
        <v>3</v>
      </c>
      <c r="J181" s="68">
        <v>2</v>
      </c>
      <c r="K181" s="70" t="str">
        <f t="shared" si="24"/>
        <v>EEL</v>
      </c>
      <c r="L181" s="71" t="str">
        <f t="shared" si="25"/>
        <v>L</v>
      </c>
      <c r="M181" s="72" t="str">
        <f t="shared" si="26"/>
        <v>Baixa</v>
      </c>
      <c r="N181" s="70">
        <f t="shared" si="27"/>
        <v>3</v>
      </c>
      <c r="O181" s="73">
        <f>IF(H181="I",N181*Contagem!$U$11,IF(H181="E",N181*Contagem!$U$13,IF(H181="A",N181*Contagem!$U$12,IF(H181="T",N181*Contagem!$U$14,""))))</f>
        <v>3</v>
      </c>
      <c r="P181" s="73" t="s">
        <v>204</v>
      </c>
      <c r="Q181" s="122" t="s">
        <v>221</v>
      </c>
      <c r="R181" s="122"/>
      <c r="S181" s="122"/>
      <c r="T181" s="122"/>
      <c r="U181" s="122"/>
    </row>
    <row r="182" spans="1:21" s="66" customFormat="1" ht="13.5" customHeight="1" x14ac:dyDescent="0.25">
      <c r="A182" s="148" t="s">
        <v>81</v>
      </c>
      <c r="B182" s="149"/>
      <c r="C182" s="149"/>
      <c r="D182" s="149"/>
      <c r="E182" s="149"/>
      <c r="F182" s="150"/>
      <c r="G182" s="68" t="s">
        <v>38</v>
      </c>
      <c r="H182" s="68" t="s">
        <v>89</v>
      </c>
      <c r="I182" s="68">
        <v>8</v>
      </c>
      <c r="J182" s="68">
        <v>2</v>
      </c>
      <c r="K182" s="70" t="str">
        <f t="shared" si="24"/>
        <v>CEA</v>
      </c>
      <c r="L182" s="71" t="str">
        <f t="shared" si="25"/>
        <v>A</v>
      </c>
      <c r="M182" s="72" t="str">
        <f t="shared" si="26"/>
        <v>Média</v>
      </c>
      <c r="N182" s="70">
        <f t="shared" si="27"/>
        <v>4</v>
      </c>
      <c r="O182" s="73">
        <f>IF(H182="I",N182*Contagem!$U$11,IF(H182="E",N182*Contagem!$U$13,IF(H182="A",N182*Contagem!$U$12,IF(H182="T",N182*Contagem!$U$14,""))))</f>
        <v>4</v>
      </c>
      <c r="P182" s="73" t="s">
        <v>204</v>
      </c>
      <c r="Q182" s="122" t="s">
        <v>223</v>
      </c>
      <c r="R182" s="122"/>
      <c r="S182" s="122"/>
      <c r="T182" s="122"/>
      <c r="U182" s="122"/>
    </row>
    <row r="183" spans="1:21" s="66" customFormat="1" ht="13.5" customHeight="1" x14ac:dyDescent="0.25">
      <c r="A183" s="148" t="s">
        <v>121</v>
      </c>
      <c r="B183" s="149"/>
      <c r="C183" s="149"/>
      <c r="D183" s="149"/>
      <c r="E183" s="149"/>
      <c r="F183" s="150"/>
      <c r="G183" s="68" t="s">
        <v>38</v>
      </c>
      <c r="H183" s="68" t="s">
        <v>89</v>
      </c>
      <c r="I183" s="68">
        <v>7</v>
      </c>
      <c r="J183" s="68">
        <v>1</v>
      </c>
      <c r="K183" s="70" t="str">
        <f t="shared" si="24"/>
        <v>CEL</v>
      </c>
      <c r="L183" s="71" t="str">
        <f t="shared" si="25"/>
        <v>L</v>
      </c>
      <c r="M183" s="72" t="str">
        <f t="shared" si="26"/>
        <v>Baixa</v>
      </c>
      <c r="N183" s="70">
        <f t="shared" si="27"/>
        <v>3</v>
      </c>
      <c r="O183" s="73">
        <f>IF(H183="I",N183*Contagem!$U$11,IF(H183="E",N183*Contagem!$U$13,IF(H183="A",N183*Contagem!$U$12,IF(H183="T",N183*Contagem!$U$14,""))))</f>
        <v>3</v>
      </c>
      <c r="P183" s="73" t="s">
        <v>204</v>
      </c>
      <c r="Q183" s="122" t="s">
        <v>222</v>
      </c>
      <c r="R183" s="122"/>
      <c r="S183" s="122"/>
      <c r="T183" s="122"/>
      <c r="U183" s="122"/>
    </row>
    <row r="184" spans="1:21" s="66" customFormat="1" ht="13.5" customHeight="1" x14ac:dyDescent="0.25">
      <c r="A184" s="148" t="s">
        <v>219</v>
      </c>
      <c r="B184" s="149"/>
      <c r="C184" s="149"/>
      <c r="D184" s="149"/>
      <c r="E184" s="149"/>
      <c r="F184" s="150"/>
      <c r="G184" s="68" t="s">
        <v>38</v>
      </c>
      <c r="H184" s="68" t="s">
        <v>89</v>
      </c>
      <c r="I184" s="68">
        <v>4</v>
      </c>
      <c r="J184" s="68">
        <v>1</v>
      </c>
      <c r="K184" s="70" t="str">
        <f t="shared" si="24"/>
        <v>CEL</v>
      </c>
      <c r="L184" s="71" t="str">
        <f t="shared" si="25"/>
        <v>L</v>
      </c>
      <c r="M184" s="72" t="str">
        <f t="shared" si="26"/>
        <v>Baixa</v>
      </c>
      <c r="N184" s="70">
        <f t="shared" si="27"/>
        <v>3</v>
      </c>
      <c r="O184" s="73">
        <f>IF(H184="I",N184*Contagem!$U$11,IF(H184="E",N184*Contagem!$U$13,IF(H184="A",N184*Contagem!$U$12,IF(H184="T",N184*Contagem!$U$14,""))))</f>
        <v>3</v>
      </c>
      <c r="P184" s="73" t="s">
        <v>204</v>
      </c>
      <c r="Q184" s="122"/>
      <c r="R184" s="122"/>
      <c r="S184" s="122"/>
      <c r="T184" s="122"/>
      <c r="U184" s="122"/>
    </row>
    <row r="185" spans="1:21" s="66" customFormat="1" ht="13.5" customHeight="1" x14ac:dyDescent="0.25">
      <c r="A185" s="148" t="s">
        <v>220</v>
      </c>
      <c r="B185" s="149"/>
      <c r="C185" s="149"/>
      <c r="D185" s="149"/>
      <c r="E185" s="149"/>
      <c r="F185" s="150"/>
      <c r="G185" s="68" t="s">
        <v>38</v>
      </c>
      <c r="H185" s="68" t="s">
        <v>89</v>
      </c>
      <c r="I185" s="68">
        <v>4</v>
      </c>
      <c r="J185" s="68">
        <v>1</v>
      </c>
      <c r="K185" s="70" t="str">
        <f t="shared" si="24"/>
        <v>CEL</v>
      </c>
      <c r="L185" s="71" t="str">
        <f t="shared" si="25"/>
        <v>L</v>
      </c>
      <c r="M185" s="72" t="str">
        <f t="shared" si="26"/>
        <v>Baixa</v>
      </c>
      <c r="N185" s="70">
        <f t="shared" si="27"/>
        <v>3</v>
      </c>
      <c r="O185" s="73">
        <f>IF(H185="I",N185*Contagem!$U$11,IF(H185="E",N185*Contagem!$U$13,IF(H185="A",N185*Contagem!$U$12,IF(H185="T",N185*Contagem!$U$14,""))))</f>
        <v>3</v>
      </c>
      <c r="P185" s="73" t="s">
        <v>204</v>
      </c>
      <c r="Q185" s="122"/>
      <c r="R185" s="122"/>
      <c r="S185" s="122"/>
      <c r="T185" s="122"/>
      <c r="U185" s="122"/>
    </row>
    <row r="186" spans="1:21" s="66" customFormat="1" ht="13.5" customHeight="1" x14ac:dyDescent="0.25">
      <c r="A186" s="148" t="s">
        <v>224</v>
      </c>
      <c r="B186" s="149"/>
      <c r="C186" s="149"/>
      <c r="D186" s="149"/>
      <c r="E186" s="149"/>
      <c r="F186" s="150"/>
      <c r="G186" s="68" t="s">
        <v>38</v>
      </c>
      <c r="H186" s="68" t="s">
        <v>89</v>
      </c>
      <c r="I186" s="68">
        <v>5</v>
      </c>
      <c r="J186" s="68">
        <v>1</v>
      </c>
      <c r="K186" s="70" t="str">
        <f t="shared" si="24"/>
        <v>CEL</v>
      </c>
      <c r="L186" s="71" t="str">
        <f t="shared" si="25"/>
        <v>L</v>
      </c>
      <c r="M186" s="72" t="str">
        <f t="shared" si="26"/>
        <v>Baixa</v>
      </c>
      <c r="N186" s="70">
        <f t="shared" si="27"/>
        <v>3</v>
      </c>
      <c r="O186" s="73">
        <f>IF(H186="I",N186*Contagem!$U$11,IF(H186="E",N186*Contagem!$U$13,IF(H186="A",N186*Contagem!$U$12,IF(H186="T",N186*Contagem!$U$14,""))))</f>
        <v>3</v>
      </c>
      <c r="P186" s="73" t="s">
        <v>204</v>
      </c>
      <c r="Q186" s="122" t="s">
        <v>207</v>
      </c>
      <c r="R186" s="122"/>
      <c r="S186" s="122"/>
      <c r="T186" s="122"/>
      <c r="U186" s="122"/>
    </row>
    <row r="187" spans="1:21" s="66" customFormat="1" ht="13.5" customHeight="1" x14ac:dyDescent="0.25">
      <c r="A187" s="148"/>
      <c r="B187" s="149"/>
      <c r="C187" s="149"/>
      <c r="D187" s="149"/>
      <c r="E187" s="149"/>
      <c r="F187" s="150"/>
      <c r="G187" s="68"/>
      <c r="H187" s="68"/>
      <c r="I187" s="68"/>
      <c r="J187" s="68"/>
      <c r="K187" s="70" t="str">
        <f t="shared" si="24"/>
        <v/>
      </c>
      <c r="L187" s="71" t="str">
        <f t="shared" si="25"/>
        <v/>
      </c>
      <c r="M187" s="72" t="str">
        <f t="shared" si="26"/>
        <v/>
      </c>
      <c r="N187" s="70" t="str">
        <f t="shared" si="27"/>
        <v/>
      </c>
      <c r="O187" s="73" t="str">
        <f>IF(H187="I",N187*Contagem!$U$11,IF(H187="E",N187*Contagem!$U$13,IF(H187="A",N187*Contagem!$U$12,IF(H187="T",N187*Contagem!$U$14,""))))</f>
        <v/>
      </c>
      <c r="P187" s="73"/>
      <c r="Q187" s="122"/>
      <c r="R187" s="122"/>
      <c r="S187" s="122"/>
      <c r="T187" s="122"/>
      <c r="U187" s="122"/>
    </row>
    <row r="188" spans="1:21" s="66" customFormat="1" ht="13.5" customHeight="1" x14ac:dyDescent="0.25">
      <c r="A188" s="173" t="s">
        <v>225</v>
      </c>
      <c r="B188" s="146"/>
      <c r="C188" s="146"/>
      <c r="D188" s="146"/>
      <c r="E188" s="146"/>
      <c r="F188" s="147"/>
      <c r="G188" s="68"/>
      <c r="H188" s="68"/>
      <c r="I188" s="68"/>
      <c r="J188" s="68"/>
      <c r="K188" s="70" t="str">
        <f t="shared" si="24"/>
        <v/>
      </c>
      <c r="L188" s="71" t="str">
        <f t="shared" si="25"/>
        <v/>
      </c>
      <c r="M188" s="72" t="str">
        <f t="shared" si="26"/>
        <v/>
      </c>
      <c r="N188" s="70" t="str">
        <f t="shared" si="27"/>
        <v/>
      </c>
      <c r="O188" s="73" t="str">
        <f>IF(H188="I",N188*Contagem!$U$11,IF(H188="E",N188*Contagem!$U$13,IF(H188="A",N188*Contagem!$U$12,IF(H188="T",N188*Contagem!$U$14,""))))</f>
        <v/>
      </c>
      <c r="P188" s="73" t="s">
        <v>204</v>
      </c>
      <c r="Q188" s="122"/>
      <c r="R188" s="122"/>
      <c r="S188" s="122"/>
      <c r="T188" s="122"/>
      <c r="U188" s="122"/>
    </row>
    <row r="189" spans="1:21" s="66" customFormat="1" ht="13.5" customHeight="1" x14ac:dyDescent="0.25">
      <c r="A189" s="148" t="s">
        <v>118</v>
      </c>
      <c r="B189" s="146"/>
      <c r="C189" s="146"/>
      <c r="D189" s="146"/>
      <c r="E189" s="146"/>
      <c r="F189" s="147"/>
      <c r="G189" s="68" t="s">
        <v>39</v>
      </c>
      <c r="H189" s="68" t="s">
        <v>89</v>
      </c>
      <c r="I189" s="68">
        <v>5</v>
      </c>
      <c r="J189" s="68">
        <v>2</v>
      </c>
      <c r="K189" s="70" t="str">
        <f t="shared" si="24"/>
        <v>EEA</v>
      </c>
      <c r="L189" s="71" t="str">
        <f t="shared" si="25"/>
        <v>A</v>
      </c>
      <c r="M189" s="72" t="str">
        <f t="shared" si="26"/>
        <v>Média</v>
      </c>
      <c r="N189" s="70">
        <f t="shared" si="27"/>
        <v>4</v>
      </c>
      <c r="O189" s="73">
        <f>IF(H189="I",N189*Contagem!$U$11,IF(H189="E",N189*Contagem!$U$13,IF(H189="A",N189*Contagem!$U$12,IF(H189="T",N189*Contagem!$U$14,""))))</f>
        <v>4</v>
      </c>
      <c r="P189" s="73" t="s">
        <v>204</v>
      </c>
      <c r="Q189" s="122" t="s">
        <v>226</v>
      </c>
      <c r="R189" s="122"/>
      <c r="S189" s="122"/>
      <c r="T189" s="122"/>
      <c r="U189" s="122"/>
    </row>
    <row r="190" spans="1:21" s="66" customFormat="1" ht="13.5" customHeight="1" x14ac:dyDescent="0.25">
      <c r="A190" s="148" t="s">
        <v>119</v>
      </c>
      <c r="B190" s="149"/>
      <c r="C190" s="149"/>
      <c r="D190" s="149"/>
      <c r="E190" s="149"/>
      <c r="F190" s="150"/>
      <c r="G190" s="68" t="s">
        <v>39</v>
      </c>
      <c r="H190" s="68" t="s">
        <v>89</v>
      </c>
      <c r="I190" s="68">
        <v>5</v>
      </c>
      <c r="J190" s="68">
        <v>2</v>
      </c>
      <c r="K190" s="70" t="str">
        <f t="shared" si="24"/>
        <v>EEA</v>
      </c>
      <c r="L190" s="71" t="str">
        <f t="shared" si="25"/>
        <v>A</v>
      </c>
      <c r="M190" s="72" t="str">
        <f t="shared" si="26"/>
        <v>Média</v>
      </c>
      <c r="N190" s="70">
        <f t="shared" si="27"/>
        <v>4</v>
      </c>
      <c r="O190" s="73">
        <f>IF(H190="I",N190*Contagem!$U$11,IF(H190="E",N190*Contagem!$U$13,IF(H190="A",N190*Contagem!$U$12,IF(H190="T",N190*Contagem!$U$14,""))))</f>
        <v>4</v>
      </c>
      <c r="P190" s="73" t="s">
        <v>204</v>
      </c>
      <c r="Q190" s="122" t="s">
        <v>226</v>
      </c>
      <c r="R190" s="122"/>
      <c r="S190" s="122"/>
      <c r="T190" s="122"/>
      <c r="U190" s="122"/>
    </row>
    <row r="191" spans="1:21" s="66" customFormat="1" ht="13.5" customHeight="1" x14ac:dyDescent="0.25">
      <c r="A191" s="148" t="s">
        <v>120</v>
      </c>
      <c r="B191" s="149"/>
      <c r="C191" s="149"/>
      <c r="D191" s="149"/>
      <c r="E191" s="149"/>
      <c r="F191" s="150"/>
      <c r="G191" s="68" t="s">
        <v>39</v>
      </c>
      <c r="H191" s="68" t="s">
        <v>89</v>
      </c>
      <c r="I191" s="68">
        <v>3</v>
      </c>
      <c r="J191" s="68">
        <v>2</v>
      </c>
      <c r="K191" s="70" t="str">
        <f t="shared" si="24"/>
        <v>EEL</v>
      </c>
      <c r="L191" s="71" t="str">
        <f t="shared" si="25"/>
        <v>L</v>
      </c>
      <c r="M191" s="72" t="str">
        <f t="shared" si="26"/>
        <v>Baixa</v>
      </c>
      <c r="N191" s="70">
        <f t="shared" si="27"/>
        <v>3</v>
      </c>
      <c r="O191" s="73">
        <f>IF(H191="I",N191*Contagem!$U$11,IF(H191="E",N191*Contagem!$U$13,IF(H191="A",N191*Contagem!$U$12,IF(H191="T",N191*Contagem!$U$14,""))))</f>
        <v>3</v>
      </c>
      <c r="P191" s="73" t="s">
        <v>204</v>
      </c>
      <c r="Q191" s="122" t="s">
        <v>226</v>
      </c>
      <c r="R191" s="122"/>
      <c r="S191" s="122"/>
      <c r="T191" s="122"/>
      <c r="U191" s="122"/>
    </row>
    <row r="192" spans="1:21" s="66" customFormat="1" ht="13.5" customHeight="1" x14ac:dyDescent="0.25">
      <c r="A192" s="148" t="s">
        <v>81</v>
      </c>
      <c r="B192" s="149"/>
      <c r="C192" s="149"/>
      <c r="D192" s="149"/>
      <c r="E192" s="149"/>
      <c r="F192" s="150"/>
      <c r="G192" s="68" t="s">
        <v>38</v>
      </c>
      <c r="H192" s="68" t="s">
        <v>89</v>
      </c>
      <c r="I192" s="68">
        <v>5</v>
      </c>
      <c r="J192" s="68">
        <v>1</v>
      </c>
      <c r="K192" s="70" t="str">
        <f t="shared" si="24"/>
        <v>CEL</v>
      </c>
      <c r="L192" s="71" t="str">
        <f t="shared" si="25"/>
        <v>L</v>
      </c>
      <c r="M192" s="72" t="str">
        <f t="shared" si="26"/>
        <v>Baixa</v>
      </c>
      <c r="N192" s="70">
        <f t="shared" si="27"/>
        <v>3</v>
      </c>
      <c r="O192" s="73">
        <f>IF(H192="I",N192*Contagem!$U$11,IF(H192="E",N192*Contagem!$U$13,IF(H192="A",N192*Contagem!$U$12,IF(H192="T",N192*Contagem!$U$14,""))))</f>
        <v>3</v>
      </c>
      <c r="P192" s="73" t="s">
        <v>204</v>
      </c>
      <c r="Q192" s="122" t="s">
        <v>227</v>
      </c>
      <c r="R192" s="122"/>
      <c r="S192" s="122"/>
      <c r="T192" s="122"/>
      <c r="U192" s="122"/>
    </row>
    <row r="193" spans="1:21" s="66" customFormat="1" ht="13.5" customHeight="1" x14ac:dyDescent="0.25">
      <c r="A193" s="148" t="s">
        <v>121</v>
      </c>
      <c r="B193" s="149"/>
      <c r="C193" s="149"/>
      <c r="D193" s="149"/>
      <c r="E193" s="149"/>
      <c r="F193" s="150"/>
      <c r="G193" s="68" t="s">
        <v>38</v>
      </c>
      <c r="H193" s="68" t="s">
        <v>89</v>
      </c>
      <c r="I193" s="68">
        <v>5</v>
      </c>
      <c r="J193" s="68">
        <v>1</v>
      </c>
      <c r="K193" s="70" t="str">
        <f t="shared" si="24"/>
        <v>CEL</v>
      </c>
      <c r="L193" s="71" t="str">
        <f t="shared" si="25"/>
        <v>L</v>
      </c>
      <c r="M193" s="72" t="str">
        <f t="shared" si="26"/>
        <v>Baixa</v>
      </c>
      <c r="N193" s="70">
        <f t="shared" si="27"/>
        <v>3</v>
      </c>
      <c r="O193" s="73">
        <f>IF(H193="I",N193*Contagem!$U$11,IF(H193="E",N193*Contagem!$U$13,IF(H193="A",N193*Contagem!$U$12,IF(H193="T",N193*Contagem!$U$14,""))))</f>
        <v>3</v>
      </c>
      <c r="P193" s="73" t="s">
        <v>204</v>
      </c>
      <c r="Q193" s="122" t="s">
        <v>227</v>
      </c>
      <c r="R193" s="122"/>
      <c r="S193" s="122"/>
      <c r="T193" s="122"/>
      <c r="U193" s="122"/>
    </row>
    <row r="194" spans="1:21" s="66" customFormat="1" ht="13.5" customHeight="1" x14ac:dyDescent="0.25">
      <c r="A194" s="148"/>
      <c r="B194" s="149"/>
      <c r="C194" s="149"/>
      <c r="D194" s="149"/>
      <c r="E194" s="149"/>
      <c r="F194" s="150"/>
      <c r="G194" s="68"/>
      <c r="H194" s="68"/>
      <c r="I194" s="68"/>
      <c r="J194" s="68"/>
      <c r="K194" s="70" t="str">
        <f t="shared" si="24"/>
        <v/>
      </c>
      <c r="L194" s="71" t="str">
        <f t="shared" si="25"/>
        <v/>
      </c>
      <c r="M194" s="72" t="str">
        <f t="shared" si="26"/>
        <v/>
      </c>
      <c r="N194" s="70" t="str">
        <f t="shared" si="27"/>
        <v/>
      </c>
      <c r="O194" s="73" t="str">
        <f>IF(H194="I",N194*Contagem!$U$11,IF(H194="E",N194*Contagem!$U$13,IF(H194="A",N194*Contagem!$U$12,IF(H194="T",N194*Contagem!$U$14,""))))</f>
        <v/>
      </c>
      <c r="P194" s="73"/>
      <c r="Q194" s="122"/>
      <c r="R194" s="122"/>
      <c r="S194" s="122"/>
      <c r="T194" s="122"/>
      <c r="U194" s="122"/>
    </row>
    <row r="195" spans="1:21" s="66" customFormat="1" ht="13.5" customHeight="1" x14ac:dyDescent="0.25">
      <c r="A195" s="173" t="s">
        <v>228</v>
      </c>
      <c r="B195" s="146"/>
      <c r="C195" s="146"/>
      <c r="D195" s="146"/>
      <c r="E195" s="146"/>
      <c r="F195" s="147"/>
      <c r="G195" s="68"/>
      <c r="H195" s="68"/>
      <c r="I195" s="68"/>
      <c r="J195" s="68"/>
      <c r="K195" s="70" t="str">
        <f t="shared" si="24"/>
        <v/>
      </c>
      <c r="L195" s="71" t="str">
        <f t="shared" si="25"/>
        <v/>
      </c>
      <c r="M195" s="72" t="str">
        <f t="shared" si="26"/>
        <v/>
      </c>
      <c r="N195" s="70" t="str">
        <f t="shared" si="27"/>
        <v/>
      </c>
      <c r="O195" s="73" t="str">
        <f>IF(H195="I",N195*Contagem!$U$11,IF(H195="E",N195*Contagem!$U$13,IF(H195="A",N195*Contagem!$U$12,IF(H195="T",N195*Contagem!$U$14,""))))</f>
        <v/>
      </c>
      <c r="P195" s="73"/>
      <c r="Q195" s="122"/>
      <c r="R195" s="122"/>
      <c r="S195" s="122"/>
      <c r="T195" s="122"/>
      <c r="U195" s="122"/>
    </row>
    <row r="196" spans="1:21" s="66" customFormat="1" ht="13.5" customHeight="1" x14ac:dyDescent="0.25">
      <c r="A196" s="148" t="s">
        <v>118</v>
      </c>
      <c r="B196" s="146"/>
      <c r="C196" s="146"/>
      <c r="D196" s="146"/>
      <c r="E196" s="146"/>
      <c r="F196" s="147"/>
      <c r="G196" s="68" t="s">
        <v>39</v>
      </c>
      <c r="H196" s="68" t="s">
        <v>89</v>
      </c>
      <c r="I196" s="68">
        <v>6</v>
      </c>
      <c r="J196" s="68">
        <v>2</v>
      </c>
      <c r="K196" s="70" t="str">
        <f t="shared" ref="K196:K200" si="28">CONCATENATE(G196,L196)</f>
        <v>EEA</v>
      </c>
      <c r="L196" s="71" t="str">
        <f t="shared" ref="L196:L200" si="29">IF(OR(ISBLANK(I196),ISBLANK(J196)),IF(OR(G196="ALI",G196="AIE"),"L",IF(ISBLANK(G196),"","A")),IF(G196="EE",IF(J196&gt;=3,IF(I196&gt;=5,"H","A"),IF(J196&gt;=2,IF(I196&gt;=16,"H",IF(I196&lt;=4,"L","A")),IF(I196&lt;=15,"L","A"))),IF(OR(G196="SE",G196="CE"),IF(J196&gt;=4,IF(I196&gt;=6,"H","A"),IF(J196&gt;=2,IF(I196&gt;=20,"H",IF(I196&lt;=5,"L","A")),IF(I196&lt;=19,"L","A"))),IF(OR(G196="ALI",G196="AIE"),IF(J196&gt;=6,IF(I196&gt;=20,"H","A"),IF(J196&gt;=2,IF(I196&gt;=51,"H",IF(I196&lt;=19,"L","A")),IF(I196&lt;=50,"L","A")))))))</f>
        <v>A</v>
      </c>
      <c r="M196" s="72" t="str">
        <f t="shared" ref="M196:M200" si="30">IF(L196="L","Baixa",IF(L196="A","Média",IF(L196="","","Alta")))</f>
        <v>Média</v>
      </c>
      <c r="N196" s="70">
        <f t="shared" ref="N196:N200" si="31">IF(ISBLANK(G196),"",IF(G196="ALI",IF(L196="L",7,IF(L196="A",10,15)),IF(G196="AIE",IF(L196="L",5,IF(L196="A",7,10)),IF(G196="SE",IF(L196="L",4,IF(L196="A",5,7)),IF(OR(G196="EE",G196="CE"),IF(L196="L",3,IF(L196="A",4,6)))))))</f>
        <v>4</v>
      </c>
      <c r="O196" s="73">
        <f>IF(H196="I",N196*Contagem!$U$11,IF(H196="E",N196*Contagem!$U$13,IF(H196="A",N196*Contagem!$U$12,IF(H196="T",N196*Contagem!$U$14,""))))</f>
        <v>4</v>
      </c>
      <c r="P196" s="73" t="s">
        <v>204</v>
      </c>
      <c r="Q196" s="122" t="s">
        <v>229</v>
      </c>
      <c r="R196" s="122"/>
      <c r="S196" s="122"/>
      <c r="T196" s="122"/>
      <c r="U196" s="122"/>
    </row>
    <row r="197" spans="1:21" s="66" customFormat="1" ht="13.5" customHeight="1" x14ac:dyDescent="0.25">
      <c r="A197" s="148" t="s">
        <v>119</v>
      </c>
      <c r="B197" s="149"/>
      <c r="C197" s="149"/>
      <c r="D197" s="149"/>
      <c r="E197" s="149"/>
      <c r="F197" s="150"/>
      <c r="G197" s="68" t="s">
        <v>39</v>
      </c>
      <c r="H197" s="68" t="s">
        <v>89</v>
      </c>
      <c r="I197" s="68">
        <v>6</v>
      </c>
      <c r="J197" s="68">
        <v>2</v>
      </c>
      <c r="K197" s="70" t="str">
        <f t="shared" si="28"/>
        <v>EEA</v>
      </c>
      <c r="L197" s="71" t="str">
        <f t="shared" si="29"/>
        <v>A</v>
      </c>
      <c r="M197" s="72" t="str">
        <f t="shared" si="30"/>
        <v>Média</v>
      </c>
      <c r="N197" s="70">
        <f t="shared" si="31"/>
        <v>4</v>
      </c>
      <c r="O197" s="73">
        <f>IF(H197="I",N197*Contagem!$U$11,IF(H197="E",N197*Contagem!$U$13,IF(H197="A",N197*Contagem!$U$12,IF(H197="T",N197*Contagem!$U$14,""))))</f>
        <v>4</v>
      </c>
      <c r="P197" s="73" t="s">
        <v>204</v>
      </c>
      <c r="Q197" s="122" t="s">
        <v>229</v>
      </c>
      <c r="R197" s="122"/>
      <c r="S197" s="122"/>
      <c r="T197" s="122"/>
      <c r="U197" s="122"/>
    </row>
    <row r="198" spans="1:21" s="66" customFormat="1" ht="13.5" customHeight="1" x14ac:dyDescent="0.25">
      <c r="A198" s="148" t="s">
        <v>120</v>
      </c>
      <c r="B198" s="149"/>
      <c r="C198" s="149"/>
      <c r="D198" s="149"/>
      <c r="E198" s="149"/>
      <c r="F198" s="150"/>
      <c r="G198" s="68" t="s">
        <v>39</v>
      </c>
      <c r="H198" s="68" t="s">
        <v>89</v>
      </c>
      <c r="I198" s="68">
        <v>3</v>
      </c>
      <c r="J198" s="68">
        <v>2</v>
      </c>
      <c r="K198" s="70" t="str">
        <f t="shared" si="28"/>
        <v>EEL</v>
      </c>
      <c r="L198" s="71" t="str">
        <f t="shared" si="29"/>
        <v>L</v>
      </c>
      <c r="M198" s="72" t="str">
        <f t="shared" si="30"/>
        <v>Baixa</v>
      </c>
      <c r="N198" s="70">
        <f t="shared" si="31"/>
        <v>3</v>
      </c>
      <c r="O198" s="73">
        <f>IF(H198="I",N198*Contagem!$U$11,IF(H198="E",N198*Contagem!$U$13,IF(H198="A",N198*Contagem!$U$12,IF(H198="T",N198*Contagem!$U$14,""))))</f>
        <v>3</v>
      </c>
      <c r="P198" s="73" t="s">
        <v>204</v>
      </c>
      <c r="Q198" s="122" t="s">
        <v>229</v>
      </c>
      <c r="R198" s="122"/>
      <c r="S198" s="122"/>
      <c r="T198" s="122"/>
      <c r="U198" s="122"/>
    </row>
    <row r="199" spans="1:21" s="66" customFormat="1" ht="13.5" customHeight="1" x14ac:dyDescent="0.25">
      <c r="A199" s="148" t="s">
        <v>81</v>
      </c>
      <c r="B199" s="149"/>
      <c r="C199" s="149"/>
      <c r="D199" s="149"/>
      <c r="E199" s="149"/>
      <c r="F199" s="150"/>
      <c r="G199" s="68" t="s">
        <v>38</v>
      </c>
      <c r="H199" s="68" t="s">
        <v>89</v>
      </c>
      <c r="I199" s="68">
        <v>5</v>
      </c>
      <c r="J199" s="68">
        <v>1</v>
      </c>
      <c r="K199" s="70" t="str">
        <f t="shared" si="28"/>
        <v>CEL</v>
      </c>
      <c r="L199" s="71" t="str">
        <f t="shared" si="29"/>
        <v>L</v>
      </c>
      <c r="M199" s="72" t="str">
        <f t="shared" si="30"/>
        <v>Baixa</v>
      </c>
      <c r="N199" s="70">
        <f t="shared" si="31"/>
        <v>3</v>
      </c>
      <c r="O199" s="73">
        <f>IF(H199="I",N199*Contagem!$U$11,IF(H199="E",N199*Contagem!$U$13,IF(H199="A",N199*Contagem!$U$12,IF(H199="T",N199*Contagem!$U$14,""))))</f>
        <v>3</v>
      </c>
      <c r="P199" s="73" t="s">
        <v>204</v>
      </c>
      <c r="Q199" s="122" t="s">
        <v>230</v>
      </c>
      <c r="R199" s="122"/>
      <c r="S199" s="122"/>
      <c r="T199" s="122"/>
      <c r="U199" s="122"/>
    </row>
    <row r="200" spans="1:21" s="66" customFormat="1" ht="13.5" customHeight="1" x14ac:dyDescent="0.25">
      <c r="A200" s="148" t="s">
        <v>121</v>
      </c>
      <c r="B200" s="149"/>
      <c r="C200" s="149"/>
      <c r="D200" s="149"/>
      <c r="E200" s="149"/>
      <c r="F200" s="150"/>
      <c r="G200" s="68" t="s">
        <v>38</v>
      </c>
      <c r="H200" s="68" t="s">
        <v>89</v>
      </c>
      <c r="I200" s="68">
        <v>6</v>
      </c>
      <c r="J200" s="68">
        <v>1</v>
      </c>
      <c r="K200" s="70" t="str">
        <f t="shared" si="28"/>
        <v>CEL</v>
      </c>
      <c r="L200" s="71" t="str">
        <f t="shared" si="29"/>
        <v>L</v>
      </c>
      <c r="M200" s="72" t="str">
        <f t="shared" si="30"/>
        <v>Baixa</v>
      </c>
      <c r="N200" s="70">
        <f t="shared" si="31"/>
        <v>3</v>
      </c>
      <c r="O200" s="73">
        <f>IF(H200="I",N200*Contagem!$U$11,IF(H200="E",N200*Contagem!$U$13,IF(H200="A",N200*Contagem!$U$12,IF(H200="T",N200*Contagem!$U$14,""))))</f>
        <v>3</v>
      </c>
      <c r="P200" s="73" t="s">
        <v>204</v>
      </c>
      <c r="Q200" s="122" t="s">
        <v>230</v>
      </c>
      <c r="R200" s="122"/>
      <c r="S200" s="122"/>
      <c r="T200" s="122"/>
      <c r="U200" s="122"/>
    </row>
    <row r="201" spans="1:21" s="66" customFormat="1" ht="13.5" customHeight="1" x14ac:dyDescent="0.25">
      <c r="A201" s="145"/>
      <c r="B201" s="146"/>
      <c r="C201" s="146"/>
      <c r="D201" s="146"/>
      <c r="E201" s="146"/>
      <c r="F201" s="147"/>
      <c r="G201" s="68"/>
      <c r="H201" s="68"/>
      <c r="I201" s="68"/>
      <c r="J201" s="68"/>
      <c r="K201" s="70" t="str">
        <f t="shared" si="24"/>
        <v/>
      </c>
      <c r="L201" s="71" t="str">
        <f t="shared" si="25"/>
        <v/>
      </c>
      <c r="M201" s="72" t="str">
        <f t="shared" si="26"/>
        <v/>
      </c>
      <c r="N201" s="70" t="str">
        <f t="shared" si="27"/>
        <v/>
      </c>
      <c r="O201" s="73" t="str">
        <f>IF(H201="I",N201*Contagem!$U$11,IF(H201="E",N201*Contagem!$U$13,IF(H201="A",N201*Contagem!$U$12,IF(H201="T",N201*Contagem!$U$14,""))))</f>
        <v/>
      </c>
      <c r="P201" s="73"/>
      <c r="Q201" s="122"/>
      <c r="R201" s="122"/>
      <c r="S201" s="122"/>
      <c r="T201" s="122"/>
      <c r="U201" s="122"/>
    </row>
    <row r="202" spans="1:21" s="66" customFormat="1" ht="13.5" customHeight="1" x14ac:dyDescent="0.25">
      <c r="A202" s="173" t="s">
        <v>231</v>
      </c>
      <c r="B202" s="146"/>
      <c r="C202" s="146"/>
      <c r="D202" s="146"/>
      <c r="E202" s="146"/>
      <c r="F202" s="147"/>
      <c r="G202" s="68"/>
      <c r="H202" s="68"/>
      <c r="I202" s="68"/>
      <c r="J202" s="68"/>
      <c r="K202" s="70" t="str">
        <f t="shared" si="24"/>
        <v/>
      </c>
      <c r="L202" s="71" t="str">
        <f t="shared" si="25"/>
        <v/>
      </c>
      <c r="M202" s="72" t="str">
        <f t="shared" si="26"/>
        <v/>
      </c>
      <c r="N202" s="70" t="str">
        <f t="shared" si="27"/>
        <v/>
      </c>
      <c r="O202" s="73" t="str">
        <f>IF(H202="I",N202*Contagem!$U$11,IF(H202="E",N202*Contagem!$U$13,IF(H202="A",N202*Contagem!$U$12,IF(H202="T",N202*Contagem!$U$14,""))))</f>
        <v/>
      </c>
      <c r="P202" s="73" t="s">
        <v>204</v>
      </c>
      <c r="Q202" s="122"/>
      <c r="R202" s="122"/>
      <c r="S202" s="122"/>
      <c r="T202" s="122"/>
      <c r="U202" s="122"/>
    </row>
    <row r="203" spans="1:21" s="66" customFormat="1" ht="13.5" customHeight="1" x14ac:dyDescent="0.25">
      <c r="A203" s="148" t="s">
        <v>232</v>
      </c>
      <c r="B203" s="149"/>
      <c r="C203" s="149"/>
      <c r="D203" s="149"/>
      <c r="E203" s="149"/>
      <c r="F203" s="150"/>
      <c r="G203" s="68" t="s">
        <v>39</v>
      </c>
      <c r="H203" s="68" t="s">
        <v>89</v>
      </c>
      <c r="I203" s="68">
        <v>15</v>
      </c>
      <c r="J203" s="68">
        <v>4</v>
      </c>
      <c r="K203" s="70" t="str">
        <f t="shared" si="24"/>
        <v>EEH</v>
      </c>
      <c r="L203" s="71" t="str">
        <f t="shared" si="25"/>
        <v>H</v>
      </c>
      <c r="M203" s="72" t="str">
        <f t="shared" si="26"/>
        <v>Alta</v>
      </c>
      <c r="N203" s="70">
        <f t="shared" si="27"/>
        <v>6</v>
      </c>
      <c r="O203" s="73">
        <f>IF(H203="I",N203*Contagem!$U$11,IF(H203="E",N203*Contagem!$U$13,IF(H203="A",N203*Contagem!$U$12,IF(H203="T",N203*Contagem!$U$14,""))))</f>
        <v>6</v>
      </c>
      <c r="P203" s="73" t="s">
        <v>204</v>
      </c>
      <c r="Q203" s="122" t="s">
        <v>233</v>
      </c>
      <c r="R203" s="122"/>
      <c r="S203" s="122"/>
      <c r="T203" s="122"/>
      <c r="U203" s="122"/>
    </row>
    <row r="204" spans="1:21" s="66" customFormat="1" ht="13.5" customHeight="1" x14ac:dyDescent="0.25">
      <c r="A204" s="145"/>
      <c r="B204" s="146"/>
      <c r="C204" s="146"/>
      <c r="D204" s="146"/>
      <c r="E204" s="146"/>
      <c r="F204" s="147"/>
      <c r="G204" s="68"/>
      <c r="H204" s="68"/>
      <c r="I204" s="68"/>
      <c r="J204" s="68"/>
      <c r="K204" s="70" t="str">
        <f t="shared" si="24"/>
        <v/>
      </c>
      <c r="L204" s="71" t="str">
        <f t="shared" si="25"/>
        <v/>
      </c>
      <c r="M204" s="72" t="str">
        <f t="shared" si="26"/>
        <v/>
      </c>
      <c r="N204" s="70" t="str">
        <f t="shared" si="27"/>
        <v/>
      </c>
      <c r="O204" s="73" t="str">
        <f>IF(H204="I",N204*Contagem!$U$11,IF(H204="E",N204*Contagem!$U$13,IF(H204="A",N204*Contagem!$U$12,IF(H204="T",N204*Contagem!$U$14,""))))</f>
        <v/>
      </c>
      <c r="P204" s="73"/>
      <c r="Q204" s="122"/>
      <c r="R204" s="122"/>
      <c r="S204" s="122"/>
      <c r="T204" s="122"/>
      <c r="U204" s="122"/>
    </row>
    <row r="205" spans="1:21" s="66" customFormat="1" ht="13.5" customHeight="1" x14ac:dyDescent="0.25">
      <c r="A205" s="145" t="s">
        <v>235</v>
      </c>
      <c r="B205" s="146"/>
      <c r="C205" s="146"/>
      <c r="D205" s="146"/>
      <c r="E205" s="146"/>
      <c r="F205" s="147"/>
      <c r="G205" s="68"/>
      <c r="H205" s="68"/>
      <c r="I205" s="68"/>
      <c r="J205" s="68"/>
      <c r="K205" s="70" t="str">
        <f t="shared" si="24"/>
        <v/>
      </c>
      <c r="L205" s="71" t="str">
        <f t="shared" si="25"/>
        <v/>
      </c>
      <c r="M205" s="72" t="str">
        <f t="shared" si="26"/>
        <v/>
      </c>
      <c r="N205" s="70" t="str">
        <f t="shared" si="27"/>
        <v/>
      </c>
      <c r="O205" s="73" t="str">
        <f>IF(H205="I",N205*Contagem!$U$11,IF(H205="E",N205*Contagem!$U$13,IF(H205="A",N205*Contagem!$U$12,IF(H205="T",N205*Contagem!$U$14,""))))</f>
        <v/>
      </c>
      <c r="P205" s="73" t="s">
        <v>204</v>
      </c>
      <c r="Q205" s="122"/>
      <c r="R205" s="122"/>
      <c r="S205" s="122"/>
      <c r="T205" s="122"/>
      <c r="U205" s="122"/>
    </row>
    <row r="206" spans="1:21" s="66" customFormat="1" ht="13.5" customHeight="1" x14ac:dyDescent="0.25">
      <c r="A206" s="148" t="s">
        <v>236</v>
      </c>
      <c r="B206" s="149"/>
      <c r="C206" s="149"/>
      <c r="D206" s="149"/>
      <c r="E206" s="149"/>
      <c r="F206" s="150"/>
      <c r="G206" s="68" t="s">
        <v>38</v>
      </c>
      <c r="H206" s="68" t="s">
        <v>89</v>
      </c>
      <c r="I206" s="68">
        <v>4</v>
      </c>
      <c r="J206" s="68">
        <v>1</v>
      </c>
      <c r="K206" s="70" t="str">
        <f t="shared" si="24"/>
        <v>CEL</v>
      </c>
      <c r="L206" s="71" t="str">
        <f t="shared" si="25"/>
        <v>L</v>
      </c>
      <c r="M206" s="72" t="str">
        <f t="shared" si="26"/>
        <v>Baixa</v>
      </c>
      <c r="N206" s="70">
        <f t="shared" si="27"/>
        <v>3</v>
      </c>
      <c r="O206" s="73">
        <f>IF(H206="I",N206*Contagem!$U$11,IF(H206="E",N206*Contagem!$U$13,IF(H206="A",N206*Contagem!$U$12,IF(H206="T",N206*Contagem!$U$14,""))))</f>
        <v>3</v>
      </c>
      <c r="P206" s="73" t="s">
        <v>204</v>
      </c>
      <c r="Q206" s="122"/>
      <c r="R206" s="122"/>
      <c r="S206" s="122"/>
      <c r="T206" s="122"/>
      <c r="U206" s="122"/>
    </row>
    <row r="207" spans="1:21" s="66" customFormat="1" ht="13.5" customHeight="1" x14ac:dyDescent="0.25">
      <c r="A207" s="148" t="s">
        <v>232</v>
      </c>
      <c r="B207" s="149"/>
      <c r="C207" s="149"/>
      <c r="D207" s="149"/>
      <c r="E207" s="149"/>
      <c r="F207" s="150"/>
      <c r="G207" s="68" t="s">
        <v>39</v>
      </c>
      <c r="H207" s="68" t="s">
        <v>89</v>
      </c>
      <c r="I207" s="68">
        <v>4</v>
      </c>
      <c r="J207" s="68">
        <v>1</v>
      </c>
      <c r="K207" s="70" t="str">
        <f t="shared" si="24"/>
        <v>EEL</v>
      </c>
      <c r="L207" s="71" t="str">
        <f t="shared" si="25"/>
        <v>L</v>
      </c>
      <c r="M207" s="72" t="str">
        <f t="shared" si="26"/>
        <v>Baixa</v>
      </c>
      <c r="N207" s="70">
        <f t="shared" si="27"/>
        <v>3</v>
      </c>
      <c r="O207" s="73">
        <f>IF(H207="I",N207*Contagem!$U$11,IF(H207="E",N207*Contagem!$U$13,IF(H207="A",N207*Contagem!$U$12,IF(H207="T",N207*Contagem!$U$14,""))))</f>
        <v>3</v>
      </c>
      <c r="P207" s="73" t="s">
        <v>204</v>
      </c>
      <c r="Q207" s="122" t="s">
        <v>210</v>
      </c>
      <c r="R207" s="122"/>
      <c r="S207" s="122"/>
      <c r="T207" s="122"/>
      <c r="U207" s="122"/>
    </row>
    <row r="208" spans="1:21" s="66" customFormat="1" ht="13.5" customHeight="1" x14ac:dyDescent="0.25">
      <c r="A208" s="145"/>
      <c r="B208" s="146"/>
      <c r="C208" s="146"/>
      <c r="D208" s="146"/>
      <c r="E208" s="146"/>
      <c r="F208" s="147"/>
      <c r="G208" s="68"/>
      <c r="H208" s="68"/>
      <c r="I208" s="68"/>
      <c r="J208" s="68"/>
      <c r="K208" s="70" t="str">
        <f t="shared" si="24"/>
        <v/>
      </c>
      <c r="L208" s="71" t="str">
        <f t="shared" si="25"/>
        <v/>
      </c>
      <c r="M208" s="72" t="str">
        <f t="shared" si="26"/>
        <v/>
      </c>
      <c r="N208" s="70" t="str">
        <f t="shared" si="27"/>
        <v/>
      </c>
      <c r="O208" s="73" t="str">
        <f>IF(H208="I",N208*Contagem!$U$11,IF(H208="E",N208*Contagem!$U$13,IF(H208="A",N208*Contagem!$U$12,IF(H208="T",N208*Contagem!$U$14,""))))</f>
        <v/>
      </c>
      <c r="P208" s="73"/>
      <c r="Q208" s="122"/>
      <c r="R208" s="122"/>
      <c r="S208" s="122"/>
      <c r="T208" s="122"/>
      <c r="U208" s="122"/>
    </row>
    <row r="209" spans="1:21" s="66" customFormat="1" ht="13.5" customHeight="1" x14ac:dyDescent="0.25">
      <c r="A209" s="145" t="s">
        <v>237</v>
      </c>
      <c r="B209" s="146"/>
      <c r="C209" s="146"/>
      <c r="D209" s="146"/>
      <c r="E209" s="146"/>
      <c r="F209" s="147"/>
      <c r="G209" s="68"/>
      <c r="H209" s="68"/>
      <c r="I209" s="68"/>
      <c r="J209" s="68"/>
      <c r="K209" s="70" t="str">
        <f t="shared" si="24"/>
        <v/>
      </c>
      <c r="L209" s="71" t="str">
        <f t="shared" si="25"/>
        <v/>
      </c>
      <c r="M209" s="72" t="str">
        <f t="shared" si="26"/>
        <v/>
      </c>
      <c r="N209" s="70" t="str">
        <f t="shared" si="27"/>
        <v/>
      </c>
      <c r="O209" s="73" t="str">
        <f>IF(H209="I",N209*Contagem!$U$11,IF(H209="E",N209*Contagem!$U$13,IF(H209="A",N209*Contagem!$U$12,IF(H209="T",N209*Contagem!$U$14,""))))</f>
        <v/>
      </c>
      <c r="P209" s="73" t="s">
        <v>204</v>
      </c>
      <c r="Q209" s="122"/>
      <c r="R209" s="122"/>
      <c r="S209" s="122"/>
      <c r="T209" s="122"/>
      <c r="U209" s="122"/>
    </row>
    <row r="210" spans="1:21" s="66" customFormat="1" ht="13.5" customHeight="1" x14ac:dyDescent="0.25">
      <c r="A210" s="148" t="s">
        <v>237</v>
      </c>
      <c r="B210" s="149"/>
      <c r="C210" s="149"/>
      <c r="D210" s="149"/>
      <c r="E210" s="149"/>
      <c r="F210" s="150"/>
      <c r="G210" s="68" t="s">
        <v>40</v>
      </c>
      <c r="H210" s="68" t="s">
        <v>89</v>
      </c>
      <c r="I210" s="68">
        <v>14</v>
      </c>
      <c r="J210" s="68">
        <v>2</v>
      </c>
      <c r="K210" s="70" t="str">
        <f t="shared" si="24"/>
        <v>SEA</v>
      </c>
      <c r="L210" s="71" t="str">
        <f t="shared" si="25"/>
        <v>A</v>
      </c>
      <c r="M210" s="72" t="str">
        <f t="shared" si="26"/>
        <v>Média</v>
      </c>
      <c r="N210" s="70">
        <f t="shared" si="27"/>
        <v>5</v>
      </c>
      <c r="O210" s="73">
        <f>IF(H210="I",N210*Contagem!$U$11,IF(H210="E",N210*Contagem!$U$13,IF(H210="A",N210*Contagem!$U$12,IF(H210="T",N210*Contagem!$U$14,""))))</f>
        <v>5</v>
      </c>
      <c r="P210" s="73" t="s">
        <v>204</v>
      </c>
      <c r="Q210" s="122" t="s">
        <v>238</v>
      </c>
      <c r="R210" s="122"/>
      <c r="S210" s="122"/>
      <c r="T210" s="122"/>
      <c r="U210" s="122"/>
    </row>
    <row r="211" spans="1:21" s="66" customFormat="1" ht="13.5" customHeight="1" x14ac:dyDescent="0.25">
      <c r="A211" s="154"/>
      <c r="B211" s="149"/>
      <c r="C211" s="149"/>
      <c r="D211" s="149"/>
      <c r="E211" s="149"/>
      <c r="F211" s="150"/>
      <c r="G211" s="68"/>
      <c r="H211" s="68"/>
      <c r="I211" s="68"/>
      <c r="J211" s="68"/>
      <c r="K211" s="70" t="str">
        <f t="shared" si="24"/>
        <v/>
      </c>
      <c r="L211" s="71" t="str">
        <f t="shared" si="25"/>
        <v/>
      </c>
      <c r="M211" s="72" t="str">
        <f t="shared" si="26"/>
        <v/>
      </c>
      <c r="N211" s="70" t="str">
        <f t="shared" si="27"/>
        <v/>
      </c>
      <c r="O211" s="73" t="str">
        <f>IF(H211="I",N211*Contagem!$U$11,IF(H211="E",N211*Contagem!$U$13,IF(H211="A",N211*Contagem!$U$12,IF(H211="T",N211*Contagem!$U$14,""))))</f>
        <v/>
      </c>
      <c r="P211" s="73"/>
      <c r="Q211" s="122"/>
      <c r="R211" s="122"/>
      <c r="S211" s="122"/>
      <c r="T211" s="122"/>
      <c r="U211" s="122"/>
    </row>
    <row r="212" spans="1:21" s="66" customFormat="1" ht="13.5" customHeight="1" x14ac:dyDescent="0.25">
      <c r="A212" s="173" t="s">
        <v>239</v>
      </c>
      <c r="B212" s="146"/>
      <c r="C212" s="146"/>
      <c r="D212" s="146"/>
      <c r="E212" s="146"/>
      <c r="F212" s="147"/>
      <c r="G212" s="68"/>
      <c r="H212" s="68"/>
      <c r="I212" s="68"/>
      <c r="J212" s="68"/>
      <c r="K212" s="70" t="str">
        <f t="shared" si="24"/>
        <v/>
      </c>
      <c r="L212" s="71" t="str">
        <f t="shared" si="25"/>
        <v/>
      </c>
      <c r="M212" s="72" t="str">
        <f t="shared" si="26"/>
        <v/>
      </c>
      <c r="N212" s="70" t="str">
        <f t="shared" si="27"/>
        <v/>
      </c>
      <c r="O212" s="73" t="str">
        <f>IF(H212="I",N212*Contagem!$U$11,IF(H212="E",N212*Contagem!$U$13,IF(H212="A",N212*Contagem!$U$12,IF(H212="T",N212*Contagem!$U$14,""))))</f>
        <v/>
      </c>
      <c r="P212" s="73" t="s">
        <v>204</v>
      </c>
      <c r="Q212" s="122"/>
      <c r="R212" s="122"/>
      <c r="S212" s="122"/>
      <c r="T212" s="122"/>
      <c r="U212" s="122"/>
    </row>
    <row r="213" spans="1:21" s="66" customFormat="1" ht="13.5" customHeight="1" x14ac:dyDescent="0.25">
      <c r="A213" s="148" t="s">
        <v>239</v>
      </c>
      <c r="B213" s="149"/>
      <c r="C213" s="149"/>
      <c r="D213" s="149"/>
      <c r="E213" s="149"/>
      <c r="F213" s="150"/>
      <c r="G213" s="68" t="s">
        <v>40</v>
      </c>
      <c r="H213" s="68" t="s">
        <v>89</v>
      </c>
      <c r="I213" s="68">
        <v>11</v>
      </c>
      <c r="J213" s="68">
        <v>3</v>
      </c>
      <c r="K213" s="70" t="str">
        <f t="shared" si="24"/>
        <v>SEA</v>
      </c>
      <c r="L213" s="71" t="str">
        <f t="shared" si="25"/>
        <v>A</v>
      </c>
      <c r="M213" s="72" t="str">
        <f t="shared" si="26"/>
        <v>Média</v>
      </c>
      <c r="N213" s="70">
        <f t="shared" si="27"/>
        <v>5</v>
      </c>
      <c r="O213" s="73">
        <f>IF(H213="I",N213*Contagem!$U$11,IF(H213="E",N213*Contagem!$U$13,IF(H213="A",N213*Contagem!$U$12,IF(H213="T",N213*Contagem!$U$14,""))))</f>
        <v>5</v>
      </c>
      <c r="P213" s="73" t="s">
        <v>204</v>
      </c>
      <c r="Q213" s="122" t="s">
        <v>240</v>
      </c>
      <c r="R213" s="122"/>
      <c r="S213" s="122"/>
      <c r="T213" s="122"/>
      <c r="U213" s="122"/>
    </row>
    <row r="214" spans="1:21" s="66" customFormat="1" ht="13.5" customHeight="1" x14ac:dyDescent="0.25">
      <c r="A214" s="145"/>
      <c r="B214" s="146"/>
      <c r="C214" s="146"/>
      <c r="D214" s="146"/>
      <c r="E214" s="146"/>
      <c r="F214" s="147"/>
      <c r="G214" s="68"/>
      <c r="H214" s="68"/>
      <c r="I214" s="68"/>
      <c r="J214" s="68"/>
      <c r="K214" s="70" t="str">
        <f t="shared" si="24"/>
        <v/>
      </c>
      <c r="L214" s="71" t="str">
        <f t="shared" si="25"/>
        <v/>
      </c>
      <c r="M214" s="72" t="str">
        <f t="shared" si="26"/>
        <v/>
      </c>
      <c r="N214" s="70" t="str">
        <f t="shared" si="27"/>
        <v/>
      </c>
      <c r="O214" s="73" t="str">
        <f>IF(H214="I",N214*Contagem!$U$11,IF(H214="E",N214*Contagem!$U$13,IF(H214="A",N214*Contagem!$U$12,IF(H214="T",N214*Contagem!$U$14,""))))</f>
        <v/>
      </c>
      <c r="P214" s="73"/>
      <c r="Q214" s="122"/>
      <c r="R214" s="122"/>
      <c r="S214" s="122"/>
      <c r="T214" s="122"/>
      <c r="U214" s="122"/>
    </row>
    <row r="215" spans="1:21" s="66" customFormat="1" ht="13.5" customHeight="1" x14ac:dyDescent="0.25">
      <c r="A215" s="145" t="s">
        <v>241</v>
      </c>
      <c r="B215" s="146"/>
      <c r="C215" s="146"/>
      <c r="D215" s="146"/>
      <c r="E215" s="146"/>
      <c r="F215" s="147"/>
      <c r="G215" s="68"/>
      <c r="H215" s="68"/>
      <c r="I215" s="68"/>
      <c r="J215" s="68"/>
      <c r="K215" s="70" t="str">
        <f t="shared" si="24"/>
        <v/>
      </c>
      <c r="L215" s="71" t="str">
        <f t="shared" si="25"/>
        <v/>
      </c>
      <c r="M215" s="72" t="str">
        <f t="shared" si="26"/>
        <v/>
      </c>
      <c r="N215" s="70" t="str">
        <f t="shared" si="27"/>
        <v/>
      </c>
      <c r="O215" s="73" t="str">
        <f>IF(H215="I",N215*Contagem!$U$11,IF(H215="E",N215*Contagem!$U$13,IF(H215="A",N215*Contagem!$U$12,IF(H215="T",N215*Contagem!$U$14,""))))</f>
        <v/>
      </c>
      <c r="P215" s="73" t="s">
        <v>204</v>
      </c>
      <c r="Q215" s="122"/>
      <c r="R215" s="122"/>
      <c r="S215" s="122"/>
      <c r="T215" s="122"/>
      <c r="U215" s="122"/>
    </row>
    <row r="216" spans="1:21" s="66" customFormat="1" ht="13.5" customHeight="1" x14ac:dyDescent="0.25">
      <c r="A216" s="148" t="s">
        <v>241</v>
      </c>
      <c r="B216" s="149"/>
      <c r="C216" s="149"/>
      <c r="D216" s="149"/>
      <c r="E216" s="149"/>
      <c r="F216" s="150"/>
      <c r="G216" s="68" t="s">
        <v>40</v>
      </c>
      <c r="H216" s="68" t="s">
        <v>89</v>
      </c>
      <c r="I216" s="68">
        <v>10</v>
      </c>
      <c r="J216" s="68">
        <v>4</v>
      </c>
      <c r="K216" s="70" t="str">
        <f t="shared" si="24"/>
        <v>SEH</v>
      </c>
      <c r="L216" s="71" t="str">
        <f t="shared" si="25"/>
        <v>H</v>
      </c>
      <c r="M216" s="72" t="str">
        <f t="shared" si="26"/>
        <v>Alta</v>
      </c>
      <c r="N216" s="70">
        <f t="shared" si="27"/>
        <v>7</v>
      </c>
      <c r="O216" s="73">
        <f>IF(H216="I",N216*Contagem!$U$11,IF(H216="E",N216*Contagem!$U$13,IF(H216="A",N216*Contagem!$U$12,IF(H216="T",N216*Contagem!$U$14,""))))</f>
        <v>7</v>
      </c>
      <c r="P216" s="73" t="s">
        <v>204</v>
      </c>
      <c r="Q216" s="122" t="s">
        <v>242</v>
      </c>
      <c r="R216" s="122"/>
      <c r="S216" s="122"/>
      <c r="T216" s="122"/>
      <c r="U216" s="122"/>
    </row>
    <row r="217" spans="1:21" s="66" customFormat="1" ht="13.5" customHeight="1" x14ac:dyDescent="0.25">
      <c r="A217" s="148"/>
      <c r="B217" s="149"/>
      <c r="C217" s="149"/>
      <c r="D217" s="149"/>
      <c r="E217" s="149"/>
      <c r="F217" s="150"/>
      <c r="G217" s="68"/>
      <c r="H217" s="68"/>
      <c r="I217" s="68"/>
      <c r="J217" s="68"/>
      <c r="K217" s="70" t="str">
        <f t="shared" si="24"/>
        <v/>
      </c>
      <c r="L217" s="71" t="str">
        <f t="shared" si="25"/>
        <v/>
      </c>
      <c r="M217" s="72" t="str">
        <f t="shared" si="26"/>
        <v/>
      </c>
      <c r="N217" s="70" t="str">
        <f t="shared" si="27"/>
        <v/>
      </c>
      <c r="O217" s="73" t="str">
        <f>IF(H217="I",N217*Contagem!$U$11,IF(H217="E",N217*Contagem!$U$13,IF(H217="A",N217*Contagem!$U$12,IF(H217="T",N217*Contagem!$U$14,""))))</f>
        <v/>
      </c>
      <c r="P217" s="73"/>
      <c r="Q217" s="122"/>
      <c r="R217" s="122"/>
      <c r="S217" s="122"/>
      <c r="T217" s="122"/>
      <c r="U217" s="122"/>
    </row>
    <row r="218" spans="1:21" s="66" customFormat="1" ht="13.5" customHeight="1" x14ac:dyDescent="0.25">
      <c r="A218" s="173" t="s">
        <v>243</v>
      </c>
      <c r="B218" s="174"/>
      <c r="C218" s="174"/>
      <c r="D218" s="174"/>
      <c r="E218" s="174"/>
      <c r="F218" s="175"/>
      <c r="G218" s="68"/>
      <c r="H218" s="68"/>
      <c r="I218" s="68"/>
      <c r="J218" s="68"/>
      <c r="K218" s="70" t="str">
        <f t="shared" si="24"/>
        <v/>
      </c>
      <c r="L218" s="71" t="str">
        <f t="shared" si="25"/>
        <v/>
      </c>
      <c r="M218" s="72" t="str">
        <f t="shared" si="26"/>
        <v/>
      </c>
      <c r="N218" s="70" t="str">
        <f t="shared" si="27"/>
        <v/>
      </c>
      <c r="O218" s="73" t="str">
        <f>IF(H218="I",N218*Contagem!$U$11,IF(H218="E",N218*Contagem!$U$13,IF(H218="A",N218*Contagem!$U$12,IF(H218="T",N218*Contagem!$U$14,""))))</f>
        <v/>
      </c>
      <c r="P218" s="73" t="s">
        <v>204</v>
      </c>
      <c r="Q218" s="122"/>
      <c r="R218" s="122"/>
      <c r="S218" s="122"/>
      <c r="T218" s="122"/>
      <c r="U218" s="122"/>
    </row>
    <row r="219" spans="1:21" s="66" customFormat="1" ht="13.5" customHeight="1" x14ac:dyDescent="0.25">
      <c r="A219" s="148" t="s">
        <v>243</v>
      </c>
      <c r="B219" s="149"/>
      <c r="C219" s="149"/>
      <c r="D219" s="149"/>
      <c r="E219" s="149"/>
      <c r="F219" s="150"/>
      <c r="G219" s="68" t="s">
        <v>40</v>
      </c>
      <c r="H219" s="68" t="s">
        <v>89</v>
      </c>
      <c r="I219" s="68">
        <v>14</v>
      </c>
      <c r="J219" s="68">
        <v>4</v>
      </c>
      <c r="K219" s="70" t="str">
        <f t="shared" si="24"/>
        <v>SEH</v>
      </c>
      <c r="L219" s="71" t="str">
        <f t="shared" si="25"/>
        <v>H</v>
      </c>
      <c r="M219" s="72" t="str">
        <f t="shared" si="26"/>
        <v>Alta</v>
      </c>
      <c r="N219" s="70">
        <f t="shared" si="27"/>
        <v>7</v>
      </c>
      <c r="O219" s="73">
        <f>IF(H219="I",N219*Contagem!$U$11,IF(H219="E",N219*Contagem!$U$13,IF(H219="A",N219*Contagem!$U$12,IF(H219="T",N219*Contagem!$U$14,""))))</f>
        <v>7</v>
      </c>
      <c r="P219" s="73" t="s">
        <v>204</v>
      </c>
      <c r="Q219" s="122" t="s">
        <v>244</v>
      </c>
      <c r="R219" s="122"/>
      <c r="S219" s="122"/>
      <c r="T219" s="122"/>
      <c r="U219" s="122"/>
    </row>
    <row r="220" spans="1:21" s="66" customFormat="1" ht="13.5" customHeight="1" x14ac:dyDescent="0.25">
      <c r="A220" s="145"/>
      <c r="B220" s="146"/>
      <c r="C220" s="146"/>
      <c r="D220" s="146"/>
      <c r="E220" s="146"/>
      <c r="F220" s="147"/>
      <c r="G220" s="68"/>
      <c r="H220" s="68"/>
      <c r="I220" s="68"/>
      <c r="J220" s="68"/>
      <c r="K220" s="70" t="str">
        <f t="shared" si="24"/>
        <v/>
      </c>
      <c r="L220" s="71" t="str">
        <f t="shared" si="25"/>
        <v/>
      </c>
      <c r="M220" s="72" t="str">
        <f t="shared" si="26"/>
        <v/>
      </c>
      <c r="N220" s="70" t="str">
        <f t="shared" si="27"/>
        <v/>
      </c>
      <c r="O220" s="73" t="str">
        <f>IF(H220="I",N220*Contagem!$U$11,IF(H220="E",N220*Contagem!$U$13,IF(H220="A",N220*Contagem!$U$12,IF(H220="T",N220*Contagem!$U$14,""))))</f>
        <v/>
      </c>
      <c r="P220" s="73"/>
      <c r="Q220" s="122"/>
      <c r="R220" s="122"/>
      <c r="S220" s="122"/>
      <c r="T220" s="122"/>
      <c r="U220" s="122"/>
    </row>
    <row r="221" spans="1:21" s="66" customFormat="1" ht="13.5" customHeight="1" x14ac:dyDescent="0.25">
      <c r="A221" s="145" t="s">
        <v>245</v>
      </c>
      <c r="B221" s="146"/>
      <c r="C221" s="146"/>
      <c r="D221" s="146"/>
      <c r="E221" s="146"/>
      <c r="F221" s="147"/>
      <c r="G221" s="68"/>
      <c r="H221" s="68"/>
      <c r="I221" s="68"/>
      <c r="J221" s="68"/>
      <c r="K221" s="70" t="str">
        <f t="shared" si="24"/>
        <v/>
      </c>
      <c r="L221" s="71" t="str">
        <f t="shared" si="25"/>
        <v/>
      </c>
      <c r="M221" s="72" t="str">
        <f t="shared" si="26"/>
        <v/>
      </c>
      <c r="N221" s="70" t="str">
        <f t="shared" si="27"/>
        <v/>
      </c>
      <c r="O221" s="73" t="str">
        <f>IF(H221="I",N221*Contagem!$U$11,IF(H221="E",N221*Contagem!$U$13,IF(H221="A",N221*Contagem!$U$12,IF(H221="T",N221*Contagem!$U$14,""))))</f>
        <v/>
      </c>
      <c r="P221" s="73" t="s">
        <v>204</v>
      </c>
      <c r="Q221" s="122"/>
      <c r="R221" s="122"/>
      <c r="S221" s="122"/>
      <c r="T221" s="122"/>
      <c r="U221" s="122"/>
    </row>
    <row r="222" spans="1:21" s="66" customFormat="1" ht="13.5" customHeight="1" x14ac:dyDescent="0.25">
      <c r="A222" s="148" t="s">
        <v>245</v>
      </c>
      <c r="B222" s="149"/>
      <c r="C222" s="149"/>
      <c r="D222" s="149"/>
      <c r="E222" s="149"/>
      <c r="F222" s="150"/>
      <c r="G222" s="68" t="s">
        <v>40</v>
      </c>
      <c r="H222" s="68" t="s">
        <v>89</v>
      </c>
      <c r="I222" s="68">
        <v>15</v>
      </c>
      <c r="J222" s="68">
        <v>4</v>
      </c>
      <c r="K222" s="70" t="str">
        <f t="shared" si="24"/>
        <v>SEH</v>
      </c>
      <c r="L222" s="71" t="str">
        <f t="shared" si="25"/>
        <v>H</v>
      </c>
      <c r="M222" s="72" t="str">
        <f t="shared" si="26"/>
        <v>Alta</v>
      </c>
      <c r="N222" s="70">
        <f t="shared" si="27"/>
        <v>7</v>
      </c>
      <c r="O222" s="73">
        <f>IF(H222="I",N222*Contagem!$U$11,IF(H222="E",N222*Contagem!$U$13,IF(H222="A",N222*Contagem!$U$12,IF(H222="T",N222*Contagem!$U$14,""))))</f>
        <v>7</v>
      </c>
      <c r="P222" s="73" t="s">
        <v>204</v>
      </c>
      <c r="Q222" s="122" t="s">
        <v>246</v>
      </c>
      <c r="R222" s="122"/>
      <c r="S222" s="122"/>
      <c r="T222" s="122"/>
      <c r="U222" s="122"/>
    </row>
    <row r="223" spans="1:21" s="66" customFormat="1" ht="13.5" customHeight="1" x14ac:dyDescent="0.25">
      <c r="A223" s="145"/>
      <c r="B223" s="146"/>
      <c r="C223" s="146"/>
      <c r="D223" s="146"/>
      <c r="E223" s="146"/>
      <c r="F223" s="147"/>
      <c r="G223" s="68"/>
      <c r="H223" s="68"/>
      <c r="I223" s="68"/>
      <c r="J223" s="68"/>
      <c r="K223" s="70" t="str">
        <f t="shared" si="24"/>
        <v/>
      </c>
      <c r="L223" s="71" t="str">
        <f t="shared" si="25"/>
        <v/>
      </c>
      <c r="M223" s="72" t="str">
        <f t="shared" si="26"/>
        <v/>
      </c>
      <c r="N223" s="70" t="str">
        <f t="shared" si="27"/>
        <v/>
      </c>
      <c r="O223" s="73" t="str">
        <f>IF(H223="I",N223*Contagem!$U$11,IF(H223="E",N223*Contagem!$U$13,IF(H223="A",N223*Contagem!$U$12,IF(H223="T",N223*Contagem!$U$14,""))))</f>
        <v/>
      </c>
      <c r="P223" s="73"/>
      <c r="Q223" s="122"/>
      <c r="R223" s="122"/>
      <c r="S223" s="122"/>
      <c r="T223" s="122"/>
      <c r="U223" s="122"/>
    </row>
    <row r="224" spans="1:21" s="66" customFormat="1" ht="13.5" customHeight="1" x14ac:dyDescent="0.25">
      <c r="A224" s="145" t="s">
        <v>247</v>
      </c>
      <c r="B224" s="146"/>
      <c r="C224" s="146"/>
      <c r="D224" s="146"/>
      <c r="E224" s="146"/>
      <c r="F224" s="147"/>
      <c r="G224" s="68"/>
      <c r="H224" s="68"/>
      <c r="I224" s="68"/>
      <c r="J224" s="68"/>
      <c r="K224" s="70" t="str">
        <f t="shared" si="24"/>
        <v/>
      </c>
      <c r="L224" s="71" t="str">
        <f t="shared" si="25"/>
        <v/>
      </c>
      <c r="M224" s="72" t="str">
        <f t="shared" si="26"/>
        <v/>
      </c>
      <c r="N224" s="70" t="str">
        <f t="shared" si="27"/>
        <v/>
      </c>
      <c r="O224" s="73" t="str">
        <f>IF(H224="I",N224*Contagem!$U$11,IF(H224="E",N224*Contagem!$U$13,IF(H224="A",N224*Contagem!$U$12,IF(H224="T",N224*Contagem!$U$14,""))))</f>
        <v/>
      </c>
      <c r="P224" s="73" t="s">
        <v>80</v>
      </c>
      <c r="Q224" s="122"/>
      <c r="R224" s="122"/>
      <c r="S224" s="122"/>
      <c r="T224" s="122"/>
      <c r="U224" s="122"/>
    </row>
    <row r="225" spans="1:21" s="66" customFormat="1" ht="13.5" customHeight="1" x14ac:dyDescent="0.25">
      <c r="A225" s="148" t="s">
        <v>118</v>
      </c>
      <c r="B225" s="146"/>
      <c r="C225" s="146"/>
      <c r="D225" s="146"/>
      <c r="E225" s="146"/>
      <c r="F225" s="147"/>
      <c r="G225" s="68" t="s">
        <v>39</v>
      </c>
      <c r="H225" s="68" t="s">
        <v>89</v>
      </c>
      <c r="I225" s="68">
        <v>4</v>
      </c>
      <c r="J225" s="68">
        <v>1</v>
      </c>
      <c r="K225" s="70" t="str">
        <f t="shared" si="24"/>
        <v>EEL</v>
      </c>
      <c r="L225" s="71" t="str">
        <f t="shared" si="25"/>
        <v>L</v>
      </c>
      <c r="M225" s="72" t="str">
        <f t="shared" si="26"/>
        <v>Baixa</v>
      </c>
      <c r="N225" s="70">
        <f t="shared" si="27"/>
        <v>3</v>
      </c>
      <c r="O225" s="73">
        <f>IF(H225="I",N225*Contagem!$U$11,IF(H225="E",N225*Contagem!$U$13,IF(H225="A",N225*Contagem!$U$12,IF(H225="T",N225*Contagem!$U$14,""))))</f>
        <v>3</v>
      </c>
      <c r="P225" s="73" t="s">
        <v>80</v>
      </c>
      <c r="Q225" s="122" t="s">
        <v>248</v>
      </c>
      <c r="R225" s="122"/>
      <c r="S225" s="122"/>
      <c r="T225" s="122"/>
      <c r="U225" s="122"/>
    </row>
    <row r="226" spans="1:21" s="66" customFormat="1" ht="13.5" customHeight="1" x14ac:dyDescent="0.25">
      <c r="A226" s="148" t="s">
        <v>119</v>
      </c>
      <c r="B226" s="149"/>
      <c r="C226" s="149"/>
      <c r="D226" s="149"/>
      <c r="E226" s="149"/>
      <c r="F226" s="150"/>
      <c r="G226" s="68" t="s">
        <v>39</v>
      </c>
      <c r="H226" s="68" t="s">
        <v>89</v>
      </c>
      <c r="I226" s="68">
        <v>4</v>
      </c>
      <c r="J226" s="68">
        <v>1</v>
      </c>
      <c r="K226" s="70" t="str">
        <f t="shared" si="24"/>
        <v>EEL</v>
      </c>
      <c r="L226" s="71" t="str">
        <f t="shared" si="25"/>
        <v>L</v>
      </c>
      <c r="M226" s="72" t="str">
        <f t="shared" si="26"/>
        <v>Baixa</v>
      </c>
      <c r="N226" s="70">
        <f t="shared" si="27"/>
        <v>3</v>
      </c>
      <c r="O226" s="73">
        <f>IF(H226="I",N226*Contagem!$U$11,IF(H226="E",N226*Contagem!$U$13,IF(H226="A",N226*Contagem!$U$12,IF(H226="T",N226*Contagem!$U$14,""))))</f>
        <v>3</v>
      </c>
      <c r="P226" s="73" t="s">
        <v>80</v>
      </c>
      <c r="Q226" s="122" t="s">
        <v>248</v>
      </c>
      <c r="R226" s="122"/>
      <c r="S226" s="122"/>
      <c r="T226" s="122"/>
      <c r="U226" s="122"/>
    </row>
    <row r="227" spans="1:21" s="66" customFormat="1" ht="13.5" customHeight="1" x14ac:dyDescent="0.25">
      <c r="A227" s="148" t="s">
        <v>120</v>
      </c>
      <c r="B227" s="149"/>
      <c r="C227" s="149"/>
      <c r="D227" s="149"/>
      <c r="E227" s="149"/>
      <c r="F227" s="150"/>
      <c r="G227" s="68" t="s">
        <v>39</v>
      </c>
      <c r="H227" s="68" t="s">
        <v>89</v>
      </c>
      <c r="I227" s="68">
        <v>3</v>
      </c>
      <c r="J227" s="68">
        <v>1</v>
      </c>
      <c r="K227" s="70" t="str">
        <f t="shared" si="24"/>
        <v>EEL</v>
      </c>
      <c r="L227" s="71" t="str">
        <f t="shared" si="25"/>
        <v>L</v>
      </c>
      <c r="M227" s="72" t="str">
        <f t="shared" si="26"/>
        <v>Baixa</v>
      </c>
      <c r="N227" s="70">
        <f t="shared" si="27"/>
        <v>3</v>
      </c>
      <c r="O227" s="73">
        <f>IF(H227="I",N227*Contagem!$U$11,IF(H227="E",N227*Contagem!$U$13,IF(H227="A",N227*Contagem!$U$12,IF(H227="T",N227*Contagem!$U$14,""))))</f>
        <v>3</v>
      </c>
      <c r="P227" s="73" t="s">
        <v>80</v>
      </c>
      <c r="Q227" s="122" t="s">
        <v>248</v>
      </c>
      <c r="R227" s="122"/>
      <c r="S227" s="122"/>
      <c r="T227" s="122"/>
      <c r="U227" s="122"/>
    </row>
    <row r="228" spans="1:21" s="66" customFormat="1" ht="13.5" customHeight="1" x14ac:dyDescent="0.25">
      <c r="A228" s="148" t="s">
        <v>81</v>
      </c>
      <c r="B228" s="149"/>
      <c r="C228" s="149"/>
      <c r="D228" s="149"/>
      <c r="E228" s="149"/>
      <c r="F228" s="150"/>
      <c r="G228" s="68" t="s">
        <v>38</v>
      </c>
      <c r="H228" s="68" t="s">
        <v>89</v>
      </c>
      <c r="I228" s="68">
        <v>4</v>
      </c>
      <c r="J228" s="68">
        <v>1</v>
      </c>
      <c r="K228" s="70" t="str">
        <f t="shared" si="24"/>
        <v>CEL</v>
      </c>
      <c r="L228" s="71" t="str">
        <f t="shared" si="25"/>
        <v>L</v>
      </c>
      <c r="M228" s="72" t="str">
        <f t="shared" si="26"/>
        <v>Baixa</v>
      </c>
      <c r="N228" s="70">
        <f t="shared" si="27"/>
        <v>3</v>
      </c>
      <c r="O228" s="73">
        <f>IF(H228="I",N228*Contagem!$U$11,IF(H228="E",N228*Contagem!$U$13,IF(H228="A",N228*Contagem!$U$12,IF(H228="T",N228*Contagem!$U$14,""))))</f>
        <v>3</v>
      </c>
      <c r="P228" s="73" t="s">
        <v>80</v>
      </c>
      <c r="Q228" s="122" t="s">
        <v>248</v>
      </c>
      <c r="R228" s="122"/>
      <c r="S228" s="122"/>
      <c r="T228" s="122"/>
      <c r="U228" s="122"/>
    </row>
    <row r="229" spans="1:21" s="66" customFormat="1" ht="13.5" customHeight="1" x14ac:dyDescent="0.25">
      <c r="A229" s="148" t="s">
        <v>121</v>
      </c>
      <c r="B229" s="149"/>
      <c r="C229" s="149"/>
      <c r="D229" s="149"/>
      <c r="E229" s="149"/>
      <c r="F229" s="150"/>
      <c r="G229" s="68" t="s">
        <v>38</v>
      </c>
      <c r="H229" s="68" t="s">
        <v>89</v>
      </c>
      <c r="I229" s="68">
        <v>5</v>
      </c>
      <c r="J229" s="68">
        <v>1</v>
      </c>
      <c r="K229" s="70" t="str">
        <f t="shared" si="24"/>
        <v>CEL</v>
      </c>
      <c r="L229" s="71" t="str">
        <f t="shared" si="25"/>
        <v>L</v>
      </c>
      <c r="M229" s="72" t="str">
        <f t="shared" si="26"/>
        <v>Baixa</v>
      </c>
      <c r="N229" s="70">
        <f t="shared" si="27"/>
        <v>3</v>
      </c>
      <c r="O229" s="73">
        <f>IF(H229="I",N229*Contagem!$U$11,IF(H229="E",N229*Contagem!$U$13,IF(H229="A",N229*Contagem!$U$12,IF(H229="T",N229*Contagem!$U$14,""))))</f>
        <v>3</v>
      </c>
      <c r="P229" s="73" t="s">
        <v>80</v>
      </c>
      <c r="Q229" s="122" t="s">
        <v>248</v>
      </c>
      <c r="R229" s="122"/>
      <c r="S229" s="122"/>
      <c r="T229" s="122"/>
      <c r="U229" s="122"/>
    </row>
    <row r="230" spans="1:21" s="66" customFormat="1" ht="13.5" customHeight="1" x14ac:dyDescent="0.25">
      <c r="A230" s="145"/>
      <c r="B230" s="146"/>
      <c r="C230" s="146"/>
      <c r="D230" s="146"/>
      <c r="E230" s="146"/>
      <c r="F230" s="147"/>
      <c r="G230" s="68"/>
      <c r="H230" s="68"/>
      <c r="I230" s="68"/>
      <c r="J230" s="68"/>
      <c r="K230" s="70" t="str">
        <f t="shared" si="24"/>
        <v/>
      </c>
      <c r="L230" s="71" t="str">
        <f t="shared" si="25"/>
        <v/>
      </c>
      <c r="M230" s="72" t="str">
        <f t="shared" si="26"/>
        <v/>
      </c>
      <c r="N230" s="70" t="str">
        <f t="shared" si="27"/>
        <v/>
      </c>
      <c r="O230" s="73" t="str">
        <f>IF(H230="I",N230*Contagem!$U$11,IF(H230="E",N230*Contagem!$U$13,IF(H230="A",N230*Contagem!$U$12,IF(H230="T",N230*Contagem!$U$14,""))))</f>
        <v/>
      </c>
      <c r="P230" s="73"/>
      <c r="Q230" s="122"/>
      <c r="R230" s="122"/>
      <c r="S230" s="122"/>
      <c r="T230" s="122"/>
      <c r="U230" s="122"/>
    </row>
    <row r="231" spans="1:21" s="66" customFormat="1" ht="13.5" customHeight="1" x14ac:dyDescent="0.25">
      <c r="A231" s="151" t="s">
        <v>91</v>
      </c>
      <c r="B231" s="152"/>
      <c r="C231" s="152"/>
      <c r="D231" s="152"/>
      <c r="E231" s="152"/>
      <c r="F231" s="153"/>
      <c r="G231" s="68"/>
      <c r="H231" s="68"/>
      <c r="I231" s="68"/>
      <c r="J231" s="68"/>
      <c r="K231" s="70" t="str">
        <f t="shared" si="16"/>
        <v/>
      </c>
      <c r="L231" s="71" t="str">
        <f t="shared" si="17"/>
        <v/>
      </c>
      <c r="M231" s="72" t="str">
        <f t="shared" si="18"/>
        <v/>
      </c>
      <c r="N231" s="70" t="str">
        <f t="shared" si="19"/>
        <v/>
      </c>
      <c r="O231" s="73" t="str">
        <f>IF(H231="I",N231*Contagem!$U$11,IF(H231="E",N231*Contagem!$U$13,IF(H231="A",N231*Contagem!$U$12,IF(H231="T",N231*Contagem!$U$14,""))))</f>
        <v/>
      </c>
      <c r="P231" s="73"/>
      <c r="Q231" s="99"/>
      <c r="R231" s="124" t="s">
        <v>91</v>
      </c>
      <c r="S231" s="99"/>
      <c r="T231" s="99"/>
      <c r="U231" s="69"/>
    </row>
    <row r="232" spans="1:21" s="66" customFormat="1" ht="13.5" customHeight="1" x14ac:dyDescent="0.25">
      <c r="A232" s="145"/>
      <c r="B232" s="146"/>
      <c r="C232" s="146"/>
      <c r="D232" s="146"/>
      <c r="E232" s="146"/>
      <c r="F232" s="147"/>
      <c r="G232" s="68"/>
      <c r="H232" s="68"/>
      <c r="I232" s="68"/>
      <c r="J232" s="68"/>
      <c r="K232" s="70" t="str">
        <f t="shared" si="16"/>
        <v/>
      </c>
      <c r="L232" s="71" t="str">
        <f t="shared" si="17"/>
        <v/>
      </c>
      <c r="M232" s="72" t="str">
        <f t="shared" si="18"/>
        <v/>
      </c>
      <c r="N232" s="70" t="str">
        <f t="shared" si="19"/>
        <v/>
      </c>
      <c r="O232" s="73" t="str">
        <f>IF(H232="I",N232*Contagem!$U$11,IF(H232="E",N232*Contagem!$U$13,IF(H232="A",N232*Contagem!$U$12,IF(H232="T",N232*Contagem!$U$14,""))))</f>
        <v/>
      </c>
      <c r="P232" s="73"/>
      <c r="Q232" s="83"/>
      <c r="R232" s="69"/>
      <c r="S232" s="69"/>
      <c r="T232" s="69"/>
      <c r="U232" s="69"/>
    </row>
    <row r="233" spans="1:21" s="66" customFormat="1" ht="13.5" customHeight="1" x14ac:dyDescent="0.25">
      <c r="A233" s="151" t="s">
        <v>249</v>
      </c>
      <c r="B233" s="152"/>
      <c r="C233" s="152"/>
      <c r="D233" s="152"/>
      <c r="E233" s="152"/>
      <c r="F233" s="153"/>
      <c r="G233" s="68"/>
      <c r="H233" s="68"/>
      <c r="I233" s="68"/>
      <c r="J233" s="68"/>
      <c r="K233" s="70" t="str">
        <f t="shared" si="16"/>
        <v/>
      </c>
      <c r="L233" s="71" t="str">
        <f t="shared" si="17"/>
        <v/>
      </c>
      <c r="M233" s="72" t="str">
        <f t="shared" si="18"/>
        <v/>
      </c>
      <c r="N233" s="70" t="str">
        <f t="shared" si="19"/>
        <v/>
      </c>
      <c r="O233" s="73" t="str">
        <f>IF(H233="I",N233*Contagem!$U$11,IF(H233="E",N233*Contagem!$U$13,IF(H233="A",N233*Contagem!$U$12,IF(H233="T",N233*Contagem!$U$14,""))))</f>
        <v/>
      </c>
      <c r="P233" s="73"/>
      <c r="Q233" s="114"/>
      <c r="R233" s="114" t="s">
        <v>249</v>
      </c>
      <c r="S233" s="114"/>
      <c r="T233" s="114"/>
      <c r="U233" s="113"/>
    </row>
    <row r="234" spans="1:21" s="66" customFormat="1" ht="13.5" customHeight="1" x14ac:dyDescent="0.25">
      <c r="A234" s="145" t="s">
        <v>250</v>
      </c>
      <c r="B234" s="146"/>
      <c r="C234" s="146"/>
      <c r="D234" s="146"/>
      <c r="E234" s="146"/>
      <c r="F234" s="147"/>
      <c r="G234" s="68"/>
      <c r="H234" s="68"/>
      <c r="I234" s="68"/>
      <c r="J234" s="68"/>
      <c r="K234" s="70" t="str">
        <f t="shared" si="16"/>
        <v/>
      </c>
      <c r="L234" s="71" t="str">
        <f t="shared" si="17"/>
        <v/>
      </c>
      <c r="M234" s="72" t="str">
        <f t="shared" si="18"/>
        <v/>
      </c>
      <c r="N234" s="70" t="str">
        <f t="shared" si="19"/>
        <v/>
      </c>
      <c r="O234" s="73" t="str">
        <f>IF(H234="I",N234*Contagem!$U$11,IF(H234="E",N234*Contagem!$U$13,IF(H234="A",N234*Contagem!$U$12,IF(H234="T",N234*Contagem!$U$14,""))))</f>
        <v/>
      </c>
      <c r="P234" s="73" t="s">
        <v>204</v>
      </c>
      <c r="Q234" s="83"/>
      <c r="R234" s="83"/>
      <c r="S234" s="83"/>
      <c r="T234" s="83"/>
      <c r="U234" s="83"/>
    </row>
    <row r="235" spans="1:21" s="66" customFormat="1" ht="13.5" customHeight="1" x14ac:dyDescent="0.25">
      <c r="A235" s="148" t="s">
        <v>250</v>
      </c>
      <c r="B235" s="149"/>
      <c r="C235" s="149"/>
      <c r="D235" s="149"/>
      <c r="E235" s="149"/>
      <c r="F235" s="150"/>
      <c r="G235" s="68" t="s">
        <v>40</v>
      </c>
      <c r="H235" s="68" t="s">
        <v>89</v>
      </c>
      <c r="I235" s="68">
        <v>5</v>
      </c>
      <c r="J235" s="68">
        <v>2</v>
      </c>
      <c r="K235" s="70" t="str">
        <f t="shared" si="16"/>
        <v>SEL</v>
      </c>
      <c r="L235" s="71" t="str">
        <f t="shared" si="17"/>
        <v>L</v>
      </c>
      <c r="M235" s="72" t="str">
        <f t="shared" si="18"/>
        <v>Baixa</v>
      </c>
      <c r="N235" s="70">
        <f t="shared" si="19"/>
        <v>4</v>
      </c>
      <c r="O235" s="73">
        <f>IF(H235="I",N235*Contagem!$U$11,IF(H235="E",N235*Contagem!$U$13,IF(H235="A",N235*Contagem!$U$12,IF(H235="T",N235*Contagem!$U$14,""))))</f>
        <v>4</v>
      </c>
      <c r="P235" s="73" t="s">
        <v>204</v>
      </c>
      <c r="Q235" s="108" t="s">
        <v>251</v>
      </c>
      <c r="R235" s="69"/>
      <c r="S235" s="69"/>
      <c r="T235" s="69"/>
      <c r="U235" s="69"/>
    </row>
    <row r="236" spans="1:21" s="66" customFormat="1" ht="13.5" customHeight="1" x14ac:dyDescent="0.25">
      <c r="A236" s="148"/>
      <c r="B236" s="149"/>
      <c r="C236" s="149"/>
      <c r="D236" s="149"/>
      <c r="E236" s="149"/>
      <c r="F236" s="150"/>
      <c r="G236" s="68"/>
      <c r="H236" s="68"/>
      <c r="I236" s="68"/>
      <c r="J236" s="68"/>
      <c r="K236" s="70" t="str">
        <f t="shared" si="16"/>
        <v/>
      </c>
      <c r="L236" s="71" t="str">
        <f t="shared" si="17"/>
        <v/>
      </c>
      <c r="M236" s="72" t="str">
        <f t="shared" si="18"/>
        <v/>
      </c>
      <c r="N236" s="70" t="str">
        <f t="shared" si="19"/>
        <v/>
      </c>
      <c r="O236" s="73" t="str">
        <f>IF(H236="I",N236*Contagem!$U$11,IF(H236="E",N236*Contagem!$U$13,IF(H236="A",N236*Contagem!$U$12,IF(H236="T",N236*Contagem!$U$14,""))))</f>
        <v/>
      </c>
      <c r="P236" s="73"/>
      <c r="Q236" s="113"/>
      <c r="R236" s="83"/>
      <c r="S236" s="83"/>
      <c r="T236" s="83"/>
      <c r="U236" s="83"/>
    </row>
    <row r="237" spans="1:21" s="66" customFormat="1" ht="13.5" customHeight="1" x14ac:dyDescent="0.25">
      <c r="A237" s="145" t="s">
        <v>252</v>
      </c>
      <c r="B237" s="146"/>
      <c r="C237" s="146"/>
      <c r="D237" s="146"/>
      <c r="E237" s="146"/>
      <c r="F237" s="147"/>
      <c r="G237" s="68"/>
      <c r="H237" s="68"/>
      <c r="I237" s="68"/>
      <c r="J237" s="68"/>
      <c r="K237" s="70" t="str">
        <f t="shared" si="16"/>
        <v/>
      </c>
      <c r="L237" s="71" t="str">
        <f t="shared" si="17"/>
        <v/>
      </c>
      <c r="M237" s="72" t="str">
        <f t="shared" si="18"/>
        <v/>
      </c>
      <c r="N237" s="70" t="str">
        <f t="shared" si="19"/>
        <v/>
      </c>
      <c r="O237" s="73" t="str">
        <f>IF(H237="I",N237*Contagem!$U$11,IF(H237="E",N237*Contagem!$U$13,IF(H237="A",N237*Contagem!$U$12,IF(H237="T",N237*Contagem!$U$14,""))))</f>
        <v/>
      </c>
      <c r="P237" s="73" t="s">
        <v>204</v>
      </c>
      <c r="Q237" s="122"/>
      <c r="R237" s="83"/>
      <c r="S237" s="83"/>
      <c r="T237" s="83"/>
      <c r="U237" s="83"/>
    </row>
    <row r="238" spans="1:21" s="66" customFormat="1" ht="13.5" customHeight="1" x14ac:dyDescent="0.25">
      <c r="A238" s="148" t="s">
        <v>252</v>
      </c>
      <c r="B238" s="149"/>
      <c r="C238" s="149"/>
      <c r="D238" s="149"/>
      <c r="E238" s="149"/>
      <c r="F238" s="150"/>
      <c r="G238" s="68" t="s">
        <v>40</v>
      </c>
      <c r="H238" s="68" t="s">
        <v>89</v>
      </c>
      <c r="I238" s="68">
        <v>6</v>
      </c>
      <c r="J238" s="68">
        <v>2</v>
      </c>
      <c r="K238" s="70" t="str">
        <f t="shared" si="16"/>
        <v>SEA</v>
      </c>
      <c r="L238" s="71" t="str">
        <f t="shared" si="17"/>
        <v>A</v>
      </c>
      <c r="M238" s="72" t="str">
        <f t="shared" si="18"/>
        <v>Média</v>
      </c>
      <c r="N238" s="70">
        <f t="shared" si="19"/>
        <v>5</v>
      </c>
      <c r="O238" s="73">
        <f>IF(H238="I",N238*Contagem!$U$11,IF(H238="E",N238*Contagem!$U$13,IF(H238="A",N238*Contagem!$U$12,IF(H238="T",N238*Contagem!$U$14,""))))</f>
        <v>5</v>
      </c>
      <c r="P238" s="73" t="s">
        <v>204</v>
      </c>
      <c r="Q238" s="122" t="s">
        <v>251</v>
      </c>
      <c r="R238" s="69"/>
      <c r="S238" s="69"/>
      <c r="T238" s="69"/>
      <c r="U238" s="69"/>
    </row>
    <row r="239" spans="1:21" s="66" customFormat="1" ht="13.5" customHeight="1" x14ac:dyDescent="0.25">
      <c r="A239" s="148"/>
      <c r="B239" s="149"/>
      <c r="C239" s="149"/>
      <c r="D239" s="149"/>
      <c r="E239" s="149"/>
      <c r="F239" s="150"/>
      <c r="G239" s="68"/>
      <c r="H239" s="68"/>
      <c r="I239" s="68"/>
      <c r="J239" s="68"/>
      <c r="K239" s="70" t="str">
        <f t="shared" si="16"/>
        <v/>
      </c>
      <c r="L239" s="71" t="str">
        <f t="shared" si="17"/>
        <v/>
      </c>
      <c r="M239" s="72" t="str">
        <f t="shared" si="18"/>
        <v/>
      </c>
      <c r="N239" s="70" t="str">
        <f t="shared" si="19"/>
        <v/>
      </c>
      <c r="O239" s="73" t="str">
        <f>IF(H239="I",N239*Contagem!$U$11,IF(H239="E",N239*Contagem!$U$13,IF(H239="A",N239*Contagem!$U$12,IF(H239="T",N239*Contagem!$U$14,""))))</f>
        <v/>
      </c>
      <c r="P239" s="73"/>
      <c r="Q239" s="113"/>
      <c r="R239" s="97"/>
      <c r="S239" s="97"/>
      <c r="T239" s="97"/>
      <c r="U239" s="97"/>
    </row>
    <row r="240" spans="1:21" s="66" customFormat="1" ht="13.5" customHeight="1" x14ac:dyDescent="0.25">
      <c r="A240" s="145" t="s">
        <v>253</v>
      </c>
      <c r="B240" s="146"/>
      <c r="C240" s="146"/>
      <c r="D240" s="146"/>
      <c r="E240" s="146"/>
      <c r="F240" s="147"/>
      <c r="G240" s="68"/>
      <c r="H240" s="68"/>
      <c r="I240" s="68"/>
      <c r="J240" s="68"/>
      <c r="K240" s="70" t="str">
        <f t="shared" si="16"/>
        <v/>
      </c>
      <c r="L240" s="71" t="str">
        <f t="shared" si="17"/>
        <v/>
      </c>
      <c r="M240" s="72" t="str">
        <f t="shared" si="18"/>
        <v/>
      </c>
      <c r="N240" s="70" t="str">
        <f t="shared" si="19"/>
        <v/>
      </c>
      <c r="O240" s="73" t="str">
        <f>IF(H240="I",N240*Contagem!$U$11,IF(H240="E",N240*Contagem!$U$13,IF(H240="A",N240*Contagem!$U$12,IF(H240="T",N240*Contagem!$U$14,""))))</f>
        <v/>
      </c>
      <c r="P240" s="73" t="s">
        <v>204</v>
      </c>
      <c r="Q240" s="97"/>
      <c r="R240" s="69"/>
      <c r="S240" s="69"/>
      <c r="T240" s="69"/>
      <c r="U240" s="69"/>
    </row>
    <row r="241" spans="1:21" s="66" customFormat="1" ht="13.5" customHeight="1" x14ac:dyDescent="0.25">
      <c r="A241" s="148" t="s">
        <v>232</v>
      </c>
      <c r="B241" s="149"/>
      <c r="C241" s="149"/>
      <c r="D241" s="149"/>
      <c r="E241" s="149"/>
      <c r="F241" s="150"/>
      <c r="G241" s="68" t="s">
        <v>39</v>
      </c>
      <c r="H241" s="68" t="s">
        <v>89</v>
      </c>
      <c r="I241" s="68">
        <v>4</v>
      </c>
      <c r="J241" s="68">
        <v>3</v>
      </c>
      <c r="K241" s="70" t="str">
        <f t="shared" si="16"/>
        <v>EEA</v>
      </c>
      <c r="L241" s="71" t="str">
        <f t="shared" si="17"/>
        <v>A</v>
      </c>
      <c r="M241" s="72" t="str">
        <f t="shared" si="18"/>
        <v>Média</v>
      </c>
      <c r="N241" s="70">
        <f t="shared" si="19"/>
        <v>4</v>
      </c>
      <c r="O241" s="73">
        <f>IF(H241="I",N241*Contagem!$U$11,IF(H241="E",N241*Contagem!$U$13,IF(H241="A",N241*Contagem!$U$12,IF(H241="T",N241*Contagem!$U$14,""))))</f>
        <v>4</v>
      </c>
      <c r="P241" s="73" t="s">
        <v>204</v>
      </c>
      <c r="Q241" s="108" t="s">
        <v>254</v>
      </c>
      <c r="R241" s="108"/>
      <c r="S241" s="108"/>
      <c r="T241" s="108"/>
      <c r="U241" s="108"/>
    </row>
    <row r="242" spans="1:21" s="66" customFormat="1" ht="13.5" customHeight="1" x14ac:dyDescent="0.25">
      <c r="A242" s="145"/>
      <c r="B242" s="146"/>
      <c r="C242" s="146"/>
      <c r="D242" s="146"/>
      <c r="E242" s="146"/>
      <c r="F242" s="147"/>
      <c r="G242" s="68"/>
      <c r="H242" s="68"/>
      <c r="I242" s="68"/>
      <c r="J242" s="68"/>
      <c r="K242" s="70" t="str">
        <f t="shared" si="16"/>
        <v/>
      </c>
      <c r="L242" s="71" t="str">
        <f t="shared" si="17"/>
        <v/>
      </c>
      <c r="M242" s="72" t="str">
        <f t="shared" si="18"/>
        <v/>
      </c>
      <c r="N242" s="70" t="str">
        <f t="shared" si="19"/>
        <v/>
      </c>
      <c r="O242" s="73" t="str">
        <f>IF(H242="I",N242*Contagem!$U$11,IF(H242="E",N242*Contagem!$U$13,IF(H242="A",N242*Contagem!$U$12,IF(H242="T",N242*Contagem!$U$14,""))))</f>
        <v/>
      </c>
      <c r="P242" s="73"/>
      <c r="Q242" s="97"/>
      <c r="R242" s="69"/>
      <c r="S242" s="69"/>
      <c r="T242" s="69"/>
      <c r="U242" s="69"/>
    </row>
    <row r="243" spans="1:21" s="66" customFormat="1" ht="13.5" customHeight="1" x14ac:dyDescent="0.25">
      <c r="A243" s="145" t="s">
        <v>255</v>
      </c>
      <c r="B243" s="146"/>
      <c r="C243" s="146"/>
      <c r="D243" s="146"/>
      <c r="E243" s="146"/>
      <c r="F243" s="147"/>
      <c r="G243" s="68"/>
      <c r="H243" s="68"/>
      <c r="I243" s="68"/>
      <c r="J243" s="68"/>
      <c r="K243" s="70" t="str">
        <f t="shared" si="16"/>
        <v/>
      </c>
      <c r="L243" s="71" t="str">
        <f t="shared" si="17"/>
        <v/>
      </c>
      <c r="M243" s="72" t="str">
        <f t="shared" si="18"/>
        <v/>
      </c>
      <c r="N243" s="70" t="str">
        <f t="shared" si="19"/>
        <v/>
      </c>
      <c r="O243" s="73" t="str">
        <f>IF(H243="I",N243*Contagem!$U$11,IF(H243="E",N243*Contagem!$U$13,IF(H243="A",N243*Contagem!$U$12,IF(H243="T",N243*Contagem!$U$14,""))))</f>
        <v/>
      </c>
      <c r="P243" s="73" t="s">
        <v>204</v>
      </c>
      <c r="Q243" s="83"/>
      <c r="R243" s="69"/>
      <c r="S243" s="69"/>
      <c r="T243" s="69"/>
      <c r="U243" s="69"/>
    </row>
    <row r="244" spans="1:21" s="66" customFormat="1" ht="13.5" customHeight="1" x14ac:dyDescent="0.25">
      <c r="A244" s="148" t="s">
        <v>255</v>
      </c>
      <c r="B244" s="149"/>
      <c r="C244" s="149"/>
      <c r="D244" s="149"/>
      <c r="E244" s="149"/>
      <c r="F244" s="150"/>
      <c r="G244" s="68" t="s">
        <v>40</v>
      </c>
      <c r="H244" s="68" t="s">
        <v>89</v>
      </c>
      <c r="I244" s="68">
        <v>14</v>
      </c>
      <c r="J244" s="68">
        <v>6</v>
      </c>
      <c r="K244" s="70" t="str">
        <f t="shared" si="16"/>
        <v>SEH</v>
      </c>
      <c r="L244" s="71" t="str">
        <f t="shared" si="17"/>
        <v>H</v>
      </c>
      <c r="M244" s="72" t="str">
        <f t="shared" si="18"/>
        <v>Alta</v>
      </c>
      <c r="N244" s="70">
        <f t="shared" si="19"/>
        <v>7</v>
      </c>
      <c r="O244" s="73">
        <f>IF(H244="I",N244*Contagem!$U$11,IF(H244="E",N244*Contagem!$U$13,IF(H244="A",N244*Contagem!$U$12,IF(H244="T",N244*Contagem!$U$14,""))))</f>
        <v>7</v>
      </c>
      <c r="P244" s="73" t="s">
        <v>204</v>
      </c>
      <c r="Q244" s="113" t="s">
        <v>256</v>
      </c>
      <c r="R244" s="69"/>
      <c r="S244" s="69"/>
      <c r="T244" s="69"/>
      <c r="U244" s="69"/>
    </row>
    <row r="245" spans="1:21" s="66" customFormat="1" ht="13.5" customHeight="1" x14ac:dyDescent="0.25">
      <c r="A245" s="148"/>
      <c r="B245" s="149"/>
      <c r="C245" s="149"/>
      <c r="D245" s="149"/>
      <c r="E245" s="149"/>
      <c r="F245" s="150"/>
      <c r="G245" s="68"/>
      <c r="H245" s="68"/>
      <c r="I245" s="68"/>
      <c r="J245" s="68"/>
      <c r="K245" s="70" t="str">
        <f t="shared" si="16"/>
        <v/>
      </c>
      <c r="L245" s="71" t="str">
        <f t="shared" si="17"/>
        <v/>
      </c>
      <c r="M245" s="72" t="str">
        <f t="shared" si="18"/>
        <v/>
      </c>
      <c r="N245" s="70" t="str">
        <f t="shared" si="19"/>
        <v/>
      </c>
      <c r="O245" s="73" t="str">
        <f>IF(H245="I",N245*Contagem!$U$11,IF(H245="E",N245*Contagem!$U$13,IF(H245="A",N245*Contagem!$U$12,IF(H245="T",N245*Contagem!$U$14,""))))</f>
        <v/>
      </c>
      <c r="P245" s="73"/>
      <c r="Q245" s="81"/>
      <c r="R245" s="69"/>
      <c r="S245" s="69"/>
      <c r="T245" s="69"/>
      <c r="U245" s="69"/>
    </row>
    <row r="246" spans="1:21" s="66" customFormat="1" ht="13.5" customHeight="1" x14ac:dyDescent="0.25">
      <c r="A246" s="145" t="s">
        <v>257</v>
      </c>
      <c r="B246" s="146"/>
      <c r="C246" s="146"/>
      <c r="D246" s="146"/>
      <c r="E246" s="146"/>
      <c r="F246" s="147"/>
      <c r="G246" s="68"/>
      <c r="H246" s="68"/>
      <c r="I246" s="68"/>
      <c r="J246" s="68"/>
      <c r="K246" s="70" t="str">
        <f t="shared" si="16"/>
        <v/>
      </c>
      <c r="L246" s="71" t="str">
        <f t="shared" si="17"/>
        <v/>
      </c>
      <c r="M246" s="72" t="str">
        <f t="shared" si="18"/>
        <v/>
      </c>
      <c r="N246" s="70" t="str">
        <f t="shared" si="19"/>
        <v/>
      </c>
      <c r="O246" s="73" t="str">
        <f>IF(H246="I",N246*Contagem!$U$11,IF(H246="E",N246*Contagem!$U$13,IF(H246="A",N246*Contagem!$U$12,IF(H246="T",N246*Contagem!$U$14,""))))</f>
        <v/>
      </c>
      <c r="P246" s="73" t="s">
        <v>204</v>
      </c>
      <c r="Q246" s="113"/>
      <c r="R246" s="69"/>
      <c r="S246" s="69"/>
      <c r="T246" s="69"/>
      <c r="U246" s="69"/>
    </row>
    <row r="247" spans="1:21" s="66" customFormat="1" ht="13.5" customHeight="1" x14ac:dyDescent="0.25">
      <c r="A247" s="148" t="s">
        <v>257</v>
      </c>
      <c r="B247" s="149"/>
      <c r="C247" s="149"/>
      <c r="D247" s="149"/>
      <c r="E247" s="149"/>
      <c r="F247" s="150"/>
      <c r="G247" s="68" t="s">
        <v>38</v>
      </c>
      <c r="H247" s="68" t="s">
        <v>89</v>
      </c>
      <c r="I247" s="68">
        <v>10</v>
      </c>
      <c r="J247" s="68">
        <v>5</v>
      </c>
      <c r="K247" s="70" t="str">
        <f t="shared" si="16"/>
        <v>CEH</v>
      </c>
      <c r="L247" s="71" t="str">
        <f t="shared" si="17"/>
        <v>H</v>
      </c>
      <c r="M247" s="72" t="str">
        <f t="shared" si="18"/>
        <v>Alta</v>
      </c>
      <c r="N247" s="70">
        <f t="shared" si="19"/>
        <v>6</v>
      </c>
      <c r="O247" s="73">
        <f>IF(H247="I",N247*Contagem!$U$11,IF(H247="E",N247*Contagem!$U$13,IF(H247="A",N247*Contagem!$U$12,IF(H247="T",N247*Contagem!$U$14,""))))</f>
        <v>6</v>
      </c>
      <c r="P247" s="73" t="s">
        <v>204</v>
      </c>
      <c r="Q247" s="81" t="s">
        <v>258</v>
      </c>
      <c r="R247" s="69"/>
      <c r="S247" s="69"/>
      <c r="T247" s="69"/>
      <c r="U247" s="69"/>
    </row>
    <row r="248" spans="1:21" s="66" customFormat="1" ht="13.5" customHeight="1" x14ac:dyDescent="0.25">
      <c r="A248" s="148"/>
      <c r="B248" s="149"/>
      <c r="C248" s="149"/>
      <c r="D248" s="149"/>
      <c r="E248" s="149"/>
      <c r="F248" s="150"/>
      <c r="G248" s="68"/>
      <c r="H248" s="68"/>
      <c r="I248" s="68"/>
      <c r="J248" s="68"/>
      <c r="K248" s="70" t="str">
        <f t="shared" si="16"/>
        <v/>
      </c>
      <c r="L248" s="71" t="str">
        <f t="shared" si="17"/>
        <v/>
      </c>
      <c r="M248" s="72" t="str">
        <f t="shared" si="18"/>
        <v/>
      </c>
      <c r="N248" s="70" t="str">
        <f t="shared" si="19"/>
        <v/>
      </c>
      <c r="O248" s="73" t="str">
        <f>IF(H248="I",N248*Contagem!$U$11,IF(H248="E",N248*Contagem!$U$13,IF(H248="A",N248*Contagem!$U$12,IF(H248="T",N248*Contagem!$U$14,""))))</f>
        <v/>
      </c>
      <c r="P248" s="73"/>
      <c r="Q248" s="82"/>
      <c r="R248" s="69"/>
      <c r="S248" s="69"/>
      <c r="T248" s="69"/>
      <c r="U248" s="69"/>
    </row>
    <row r="249" spans="1:21" s="66" customFormat="1" ht="13.5" customHeight="1" x14ac:dyDescent="0.25">
      <c r="A249" s="145" t="s">
        <v>259</v>
      </c>
      <c r="B249" s="146"/>
      <c r="C249" s="146"/>
      <c r="D249" s="146"/>
      <c r="E249" s="146"/>
      <c r="F249" s="147"/>
      <c r="G249" s="68"/>
      <c r="H249" s="68"/>
      <c r="I249" s="68"/>
      <c r="J249" s="68"/>
      <c r="K249" s="70" t="str">
        <f t="shared" si="16"/>
        <v/>
      </c>
      <c r="L249" s="71" t="str">
        <f t="shared" si="17"/>
        <v/>
      </c>
      <c r="M249" s="72" t="str">
        <f t="shared" si="18"/>
        <v/>
      </c>
      <c r="N249" s="70" t="str">
        <f t="shared" si="19"/>
        <v/>
      </c>
      <c r="O249" s="73" t="str">
        <f>IF(H249="I",N249*Contagem!$U$11,IF(H249="E",N249*Contagem!$U$13,IF(H249="A",N249*Contagem!$U$12,IF(H249="T",N249*Contagem!$U$14,""))))</f>
        <v/>
      </c>
      <c r="P249" s="73" t="s">
        <v>204</v>
      </c>
      <c r="Q249" s="80"/>
      <c r="R249" s="80"/>
      <c r="S249" s="80"/>
      <c r="T249" s="80"/>
      <c r="U249" s="80"/>
    </row>
    <row r="250" spans="1:21" s="66" customFormat="1" ht="13.5" customHeight="1" x14ac:dyDescent="0.25">
      <c r="A250" s="148" t="s">
        <v>259</v>
      </c>
      <c r="B250" s="149"/>
      <c r="C250" s="149"/>
      <c r="D250" s="149"/>
      <c r="E250" s="149"/>
      <c r="F250" s="150"/>
      <c r="G250" s="68" t="s">
        <v>40</v>
      </c>
      <c r="H250" s="68" t="s">
        <v>89</v>
      </c>
      <c r="I250" s="68">
        <v>16</v>
      </c>
      <c r="J250" s="68">
        <v>4</v>
      </c>
      <c r="K250" s="70" t="str">
        <f t="shared" si="16"/>
        <v>SEH</v>
      </c>
      <c r="L250" s="71" t="str">
        <f t="shared" si="17"/>
        <v>H</v>
      </c>
      <c r="M250" s="72" t="str">
        <f t="shared" si="18"/>
        <v>Alta</v>
      </c>
      <c r="N250" s="70">
        <f t="shared" si="19"/>
        <v>7</v>
      </c>
      <c r="O250" s="73">
        <f>IF(H250="I",N250*Contagem!$U$11,IF(H250="E",N250*Contagem!$U$13,IF(H250="A",N250*Contagem!$U$12,IF(H250="T",N250*Contagem!$U$14,""))))</f>
        <v>7</v>
      </c>
      <c r="P250" s="73" t="s">
        <v>204</v>
      </c>
      <c r="Q250" s="122" t="s">
        <v>260</v>
      </c>
      <c r="R250" s="80"/>
      <c r="S250" s="80"/>
      <c r="T250" s="80"/>
      <c r="U250" s="80"/>
    </row>
    <row r="251" spans="1:21" s="66" customFormat="1" ht="13.5" customHeight="1" x14ac:dyDescent="0.25">
      <c r="A251" s="148"/>
      <c r="B251" s="149"/>
      <c r="C251" s="149"/>
      <c r="D251" s="149"/>
      <c r="E251" s="149"/>
      <c r="F251" s="150"/>
      <c r="G251" s="68"/>
      <c r="H251" s="68"/>
      <c r="I251" s="68"/>
      <c r="J251" s="68"/>
      <c r="K251" s="70" t="str">
        <f t="shared" si="16"/>
        <v/>
      </c>
      <c r="L251" s="71" t="str">
        <f t="shared" si="17"/>
        <v/>
      </c>
      <c r="M251" s="72" t="str">
        <f t="shared" si="18"/>
        <v/>
      </c>
      <c r="N251" s="70" t="str">
        <f t="shared" si="19"/>
        <v/>
      </c>
      <c r="O251" s="73" t="str">
        <f>IF(H251="I",N251*Contagem!$U$11,IF(H251="E",N251*Contagem!$U$13,IF(H251="A",N251*Contagem!$U$12,IF(H251="T",N251*Contagem!$U$14,""))))</f>
        <v/>
      </c>
      <c r="P251" s="73"/>
      <c r="Q251" s="113"/>
      <c r="R251" s="80"/>
      <c r="S251" s="80"/>
      <c r="T251" s="80"/>
      <c r="U251" s="80"/>
    </row>
    <row r="252" spans="1:21" s="66" customFormat="1" ht="13.5" customHeight="1" x14ac:dyDescent="0.25">
      <c r="A252" s="145" t="s">
        <v>261</v>
      </c>
      <c r="B252" s="146"/>
      <c r="C252" s="146"/>
      <c r="D252" s="146"/>
      <c r="E252" s="146"/>
      <c r="F252" s="147"/>
      <c r="G252" s="68"/>
      <c r="H252" s="68"/>
      <c r="I252" s="68"/>
      <c r="J252" s="68"/>
      <c r="K252" s="70" t="str">
        <f t="shared" si="16"/>
        <v/>
      </c>
      <c r="L252" s="71" t="str">
        <f t="shared" si="17"/>
        <v/>
      </c>
      <c r="M252" s="72" t="str">
        <f t="shared" si="18"/>
        <v/>
      </c>
      <c r="N252" s="70" t="str">
        <f t="shared" si="19"/>
        <v/>
      </c>
      <c r="O252" s="73" t="str">
        <f>IF(H252="I",N252*Contagem!$U$11,IF(H252="E",N252*Contagem!$U$13,IF(H252="A",N252*Contagem!$U$12,IF(H252="T",N252*Contagem!$U$14,""))))</f>
        <v/>
      </c>
      <c r="P252" s="73" t="s">
        <v>204</v>
      </c>
      <c r="Q252" s="86"/>
      <c r="R252" s="80"/>
      <c r="S252" s="80"/>
      <c r="T252" s="80"/>
      <c r="U252" s="80"/>
    </row>
    <row r="253" spans="1:21" s="66" customFormat="1" ht="13.5" customHeight="1" x14ac:dyDescent="0.25">
      <c r="A253" s="148" t="s">
        <v>261</v>
      </c>
      <c r="B253" s="149"/>
      <c r="C253" s="149"/>
      <c r="D253" s="149"/>
      <c r="E253" s="149"/>
      <c r="F253" s="150"/>
      <c r="G253" s="68" t="s">
        <v>40</v>
      </c>
      <c r="H253" s="68" t="s">
        <v>89</v>
      </c>
      <c r="I253" s="68">
        <v>14</v>
      </c>
      <c r="J253" s="68">
        <v>3</v>
      </c>
      <c r="K253" s="70" t="str">
        <f t="shared" si="16"/>
        <v>SEA</v>
      </c>
      <c r="L253" s="71" t="str">
        <f t="shared" si="17"/>
        <v>A</v>
      </c>
      <c r="M253" s="72" t="str">
        <f t="shared" si="18"/>
        <v>Média</v>
      </c>
      <c r="N253" s="70">
        <f t="shared" si="19"/>
        <v>5</v>
      </c>
      <c r="O253" s="73">
        <f>IF(H253="I",N253*Contagem!$U$11,IF(H253="E",N253*Contagem!$U$13,IF(H253="A",N253*Contagem!$U$12,IF(H253="T",N253*Contagem!$U$14,""))))</f>
        <v>5</v>
      </c>
      <c r="P253" s="73" t="s">
        <v>204</v>
      </c>
      <c r="Q253" s="86" t="s">
        <v>262</v>
      </c>
      <c r="R253" s="80"/>
      <c r="S253" s="80"/>
      <c r="T253" s="80"/>
      <c r="U253" s="80"/>
    </row>
    <row r="254" spans="1:21" s="66" customFormat="1" ht="13.5" customHeight="1" x14ac:dyDescent="0.25">
      <c r="A254" s="148"/>
      <c r="B254" s="149"/>
      <c r="C254" s="149"/>
      <c r="D254" s="149"/>
      <c r="E254" s="149"/>
      <c r="F254" s="150"/>
      <c r="G254" s="68"/>
      <c r="H254" s="68"/>
      <c r="I254" s="68"/>
      <c r="J254" s="68"/>
      <c r="K254" s="70" t="str">
        <f t="shared" si="16"/>
        <v/>
      </c>
      <c r="L254" s="71" t="str">
        <f t="shared" si="17"/>
        <v/>
      </c>
      <c r="M254" s="72" t="str">
        <f t="shared" si="18"/>
        <v/>
      </c>
      <c r="N254" s="70" t="str">
        <f t="shared" si="19"/>
        <v/>
      </c>
      <c r="O254" s="73" t="str">
        <f>IF(H254="I",N254*Contagem!$U$11,IF(H254="E",N254*Contagem!$U$13,IF(H254="A",N254*Contagem!$U$12,IF(H254="T",N254*Contagem!$U$14,""))))</f>
        <v/>
      </c>
      <c r="P254" s="73"/>
      <c r="Q254" s="86"/>
      <c r="R254" s="82"/>
      <c r="S254" s="82"/>
      <c r="T254" s="82"/>
      <c r="U254" s="82"/>
    </row>
    <row r="255" spans="1:21" s="66" customFormat="1" ht="13.5" customHeight="1" x14ac:dyDescent="0.25">
      <c r="A255" s="145" t="s">
        <v>264</v>
      </c>
      <c r="B255" s="146"/>
      <c r="C255" s="146"/>
      <c r="D255" s="146"/>
      <c r="E255" s="146"/>
      <c r="F255" s="147"/>
      <c r="G255" s="68"/>
      <c r="H255" s="68"/>
      <c r="I255" s="68"/>
      <c r="J255" s="68"/>
      <c r="K255" s="70" t="str">
        <f t="shared" si="16"/>
        <v/>
      </c>
      <c r="L255" s="71" t="str">
        <f t="shared" si="17"/>
        <v/>
      </c>
      <c r="M255" s="72" t="str">
        <f t="shared" si="18"/>
        <v/>
      </c>
      <c r="N255" s="70" t="str">
        <f t="shared" si="19"/>
        <v/>
      </c>
      <c r="O255" s="73" t="str">
        <f>IF(H255="I",N255*Contagem!$U$11,IF(H255="E",N255*Contagem!$U$13,IF(H255="A",N255*Contagem!$U$12,IF(H255="T",N255*Contagem!$U$14,""))))</f>
        <v/>
      </c>
      <c r="P255" s="73" t="s">
        <v>204</v>
      </c>
      <c r="Q255" s="113"/>
      <c r="R255" s="82"/>
      <c r="S255" s="82"/>
      <c r="T255" s="82"/>
      <c r="U255" s="82"/>
    </row>
    <row r="256" spans="1:21" s="66" customFormat="1" ht="13.5" customHeight="1" x14ac:dyDescent="0.25">
      <c r="A256" s="148" t="s">
        <v>264</v>
      </c>
      <c r="B256" s="149"/>
      <c r="C256" s="149"/>
      <c r="D256" s="149"/>
      <c r="E256" s="149"/>
      <c r="F256" s="150"/>
      <c r="G256" s="68" t="s">
        <v>38</v>
      </c>
      <c r="H256" s="68" t="s">
        <v>89</v>
      </c>
      <c r="I256" s="68">
        <v>12</v>
      </c>
      <c r="J256" s="68">
        <v>5</v>
      </c>
      <c r="K256" s="70" t="str">
        <f t="shared" si="16"/>
        <v>CEH</v>
      </c>
      <c r="L256" s="71" t="str">
        <f t="shared" si="17"/>
        <v>H</v>
      </c>
      <c r="M256" s="72" t="str">
        <f t="shared" si="18"/>
        <v>Alta</v>
      </c>
      <c r="N256" s="70">
        <f t="shared" si="19"/>
        <v>6</v>
      </c>
      <c r="O256" s="73">
        <f>IF(H256="I",N256*Contagem!$U$11,IF(H256="E",N256*Contagem!$U$13,IF(H256="A",N256*Contagem!$U$12,IF(H256="T",N256*Contagem!$U$14,""))))</f>
        <v>6</v>
      </c>
      <c r="P256" s="73" t="s">
        <v>204</v>
      </c>
      <c r="Q256" s="113" t="s">
        <v>265</v>
      </c>
      <c r="R256" s="82"/>
      <c r="S256" s="82"/>
      <c r="T256" s="82"/>
      <c r="U256" s="82"/>
    </row>
    <row r="257" spans="1:21" s="66" customFormat="1" ht="13.5" customHeight="1" x14ac:dyDescent="0.25">
      <c r="A257" s="148"/>
      <c r="B257" s="149"/>
      <c r="C257" s="149"/>
      <c r="D257" s="149"/>
      <c r="E257" s="149"/>
      <c r="F257" s="150"/>
      <c r="G257" s="68"/>
      <c r="H257" s="68"/>
      <c r="I257" s="68"/>
      <c r="J257" s="68"/>
      <c r="K257" s="70" t="str">
        <f t="shared" si="16"/>
        <v/>
      </c>
      <c r="L257" s="71" t="str">
        <f t="shared" si="17"/>
        <v/>
      </c>
      <c r="M257" s="72" t="str">
        <f t="shared" si="18"/>
        <v/>
      </c>
      <c r="N257" s="70" t="str">
        <f t="shared" si="19"/>
        <v/>
      </c>
      <c r="O257" s="73" t="str">
        <f>IF(H257="I",N257*Contagem!$U$11,IF(H257="E",N257*Contagem!$U$13,IF(H257="A",N257*Contagem!$U$12,IF(H257="T",N257*Contagem!$U$14,""))))</f>
        <v/>
      </c>
      <c r="P257" s="73"/>
      <c r="Q257" s="113"/>
      <c r="R257" s="82"/>
      <c r="S257" s="82"/>
      <c r="T257" s="82"/>
      <c r="U257" s="82"/>
    </row>
    <row r="258" spans="1:21" s="66" customFormat="1" ht="13.5" customHeight="1" x14ac:dyDescent="0.25">
      <c r="A258" s="145" t="s">
        <v>266</v>
      </c>
      <c r="B258" s="146"/>
      <c r="C258" s="146"/>
      <c r="D258" s="146"/>
      <c r="E258" s="146"/>
      <c r="F258" s="147"/>
      <c r="G258" s="68"/>
      <c r="H258" s="68"/>
      <c r="I258" s="68"/>
      <c r="J258" s="68"/>
      <c r="K258" s="70" t="str">
        <f t="shared" si="16"/>
        <v/>
      </c>
      <c r="L258" s="71" t="str">
        <f t="shared" si="17"/>
        <v/>
      </c>
      <c r="M258" s="72" t="str">
        <f t="shared" si="18"/>
        <v/>
      </c>
      <c r="N258" s="70" t="str">
        <f t="shared" si="19"/>
        <v/>
      </c>
      <c r="O258" s="73" t="str">
        <f>IF(H258="I",N258*Contagem!$U$11,IF(H258="E",N258*Contagem!$U$13,IF(H258="A",N258*Contagem!$U$12,IF(H258="T",N258*Contagem!$U$14,""))))</f>
        <v/>
      </c>
      <c r="P258" s="73" t="s">
        <v>204</v>
      </c>
      <c r="Q258" s="113"/>
      <c r="R258" s="82"/>
      <c r="S258" s="82"/>
      <c r="T258" s="82"/>
      <c r="U258" s="82"/>
    </row>
    <row r="259" spans="1:21" s="66" customFormat="1" ht="13.5" customHeight="1" x14ac:dyDescent="0.25">
      <c r="A259" s="148" t="s">
        <v>266</v>
      </c>
      <c r="B259" s="149"/>
      <c r="C259" s="149"/>
      <c r="D259" s="149"/>
      <c r="E259" s="149"/>
      <c r="F259" s="150"/>
      <c r="G259" s="68" t="s">
        <v>38</v>
      </c>
      <c r="H259" s="68" t="s">
        <v>89</v>
      </c>
      <c r="I259" s="68">
        <v>12</v>
      </c>
      <c r="J259" s="68">
        <v>5</v>
      </c>
      <c r="K259" s="70" t="str">
        <f t="shared" si="16"/>
        <v>CEH</v>
      </c>
      <c r="L259" s="71" t="str">
        <f t="shared" si="17"/>
        <v>H</v>
      </c>
      <c r="M259" s="72" t="str">
        <f t="shared" si="18"/>
        <v>Alta</v>
      </c>
      <c r="N259" s="70">
        <f t="shared" si="19"/>
        <v>6</v>
      </c>
      <c r="O259" s="73">
        <f>IF(H259="I",N259*Contagem!$U$11,IF(H259="E",N259*Contagem!$U$13,IF(H259="A",N259*Contagem!$U$12,IF(H259="T",N259*Contagem!$U$14,""))))</f>
        <v>6</v>
      </c>
      <c r="P259" s="73" t="s">
        <v>204</v>
      </c>
      <c r="Q259" s="122" t="s">
        <v>265</v>
      </c>
      <c r="R259" s="82"/>
      <c r="S259" s="82"/>
      <c r="T259" s="82"/>
      <c r="U259" s="82"/>
    </row>
    <row r="260" spans="1:21" s="66" customFormat="1" ht="13.5" customHeight="1" x14ac:dyDescent="0.25">
      <c r="A260" s="148"/>
      <c r="B260" s="149"/>
      <c r="C260" s="149"/>
      <c r="D260" s="149"/>
      <c r="E260" s="149"/>
      <c r="F260" s="150"/>
      <c r="G260" s="68"/>
      <c r="H260" s="68"/>
      <c r="I260" s="68"/>
      <c r="J260" s="68"/>
      <c r="K260" s="70" t="str">
        <f t="shared" si="16"/>
        <v/>
      </c>
      <c r="L260" s="71" t="str">
        <f t="shared" si="17"/>
        <v/>
      </c>
      <c r="M260" s="72" t="str">
        <f t="shared" si="18"/>
        <v/>
      </c>
      <c r="N260" s="70" t="str">
        <f t="shared" si="19"/>
        <v/>
      </c>
      <c r="O260" s="73" t="str">
        <f>IF(H260="I",N260*Contagem!$U$11,IF(H260="E",N260*Contagem!$U$13,IF(H260="A",N260*Contagem!$U$12,IF(H260="T",N260*Contagem!$U$14,""))))</f>
        <v/>
      </c>
      <c r="P260" s="73"/>
      <c r="Q260" s="113"/>
      <c r="R260" s="82"/>
      <c r="S260" s="82"/>
      <c r="T260" s="82"/>
      <c r="U260" s="82"/>
    </row>
    <row r="261" spans="1:21" s="66" customFormat="1" ht="13.5" customHeight="1" x14ac:dyDescent="0.25">
      <c r="A261" s="145" t="s">
        <v>267</v>
      </c>
      <c r="B261" s="146"/>
      <c r="C261" s="146"/>
      <c r="D261" s="146"/>
      <c r="E261" s="146"/>
      <c r="F261" s="147"/>
      <c r="G261" s="68"/>
      <c r="H261" s="68"/>
      <c r="I261" s="68"/>
      <c r="J261" s="68"/>
      <c r="K261" s="70" t="str">
        <f t="shared" si="16"/>
        <v/>
      </c>
      <c r="L261" s="71" t="str">
        <f t="shared" si="17"/>
        <v/>
      </c>
      <c r="M261" s="72" t="str">
        <f t="shared" si="18"/>
        <v/>
      </c>
      <c r="N261" s="70" t="str">
        <f t="shared" si="19"/>
        <v/>
      </c>
      <c r="O261" s="73" t="str">
        <f>IF(H261="I",N261*Contagem!$U$11,IF(H261="E",N261*Contagem!$U$13,IF(H261="A",N261*Contagem!$U$12,IF(H261="T",N261*Contagem!$U$14,""))))</f>
        <v/>
      </c>
      <c r="P261" s="73" t="s">
        <v>204</v>
      </c>
      <c r="Q261" s="113"/>
      <c r="R261" s="82"/>
      <c r="S261" s="82"/>
      <c r="T261" s="82"/>
      <c r="U261" s="82"/>
    </row>
    <row r="262" spans="1:21" s="66" customFormat="1" ht="13.5" customHeight="1" x14ac:dyDescent="0.25">
      <c r="A262" s="148" t="s">
        <v>267</v>
      </c>
      <c r="B262" s="149"/>
      <c r="C262" s="149"/>
      <c r="D262" s="149"/>
      <c r="E262" s="149"/>
      <c r="F262" s="150"/>
      <c r="G262" s="68" t="s">
        <v>40</v>
      </c>
      <c r="H262" s="68" t="s">
        <v>89</v>
      </c>
      <c r="I262" s="68">
        <v>16</v>
      </c>
      <c r="J262" s="68">
        <v>2</v>
      </c>
      <c r="K262" s="70" t="str">
        <f t="shared" si="16"/>
        <v>SEA</v>
      </c>
      <c r="L262" s="71" t="str">
        <f t="shared" si="17"/>
        <v>A</v>
      </c>
      <c r="M262" s="72" t="str">
        <f t="shared" si="18"/>
        <v>Média</v>
      </c>
      <c r="N262" s="70">
        <f t="shared" si="19"/>
        <v>5</v>
      </c>
      <c r="O262" s="73">
        <f>IF(H262="I",N262*Contagem!$U$11,IF(H262="E",N262*Contagem!$U$13,IF(H262="A",N262*Contagem!$U$12,IF(H262="T",N262*Contagem!$U$14,""))))</f>
        <v>5</v>
      </c>
      <c r="P262" s="73" t="s">
        <v>204</v>
      </c>
      <c r="Q262" s="113" t="s">
        <v>268</v>
      </c>
      <c r="R262" s="83"/>
      <c r="S262" s="83"/>
      <c r="T262" s="83"/>
      <c r="U262" s="83"/>
    </row>
    <row r="263" spans="1:21" s="66" customFormat="1" ht="13.5" customHeight="1" x14ac:dyDescent="0.25">
      <c r="A263" s="148"/>
      <c r="B263" s="149"/>
      <c r="C263" s="149"/>
      <c r="D263" s="149"/>
      <c r="E263" s="149"/>
      <c r="F263" s="150"/>
      <c r="G263" s="68"/>
      <c r="H263" s="68"/>
      <c r="I263" s="68"/>
      <c r="J263" s="68"/>
      <c r="K263" s="70" t="str">
        <f t="shared" si="16"/>
        <v/>
      </c>
      <c r="L263" s="71" t="str">
        <f t="shared" si="17"/>
        <v/>
      </c>
      <c r="M263" s="72" t="str">
        <f t="shared" si="18"/>
        <v/>
      </c>
      <c r="N263" s="70" t="str">
        <f t="shared" si="19"/>
        <v/>
      </c>
      <c r="O263" s="73" t="str">
        <f>IF(H263="I",N263*Contagem!$U$11,IF(H263="E",N263*Contagem!$U$13,IF(H263="A",N263*Contagem!$U$12,IF(H263="T",N263*Contagem!$U$14,""))))</f>
        <v/>
      </c>
      <c r="P263" s="73"/>
      <c r="Q263" s="113"/>
      <c r="R263" s="82"/>
      <c r="S263" s="82"/>
      <c r="T263" s="82"/>
      <c r="U263" s="82"/>
    </row>
    <row r="264" spans="1:21" s="66" customFormat="1" ht="13.5" customHeight="1" x14ac:dyDescent="0.25">
      <c r="A264" s="145" t="s">
        <v>269</v>
      </c>
      <c r="B264" s="146"/>
      <c r="C264" s="146"/>
      <c r="D264" s="146"/>
      <c r="E264" s="146"/>
      <c r="F264" s="147"/>
      <c r="G264" s="68"/>
      <c r="H264" s="68"/>
      <c r="I264" s="68"/>
      <c r="J264" s="68"/>
      <c r="K264" s="70" t="str">
        <f t="shared" ref="K264:K265" si="32">CONCATENATE(G264,L264)</f>
        <v/>
      </c>
      <c r="L264" s="71" t="str">
        <f t="shared" ref="L264:L265" si="33">IF(OR(ISBLANK(I264),ISBLANK(J264)),IF(OR(G264="ALI",G264="AIE"),"L",IF(ISBLANK(G264),"","A")),IF(G264="EE",IF(J264&gt;=3,IF(I264&gt;=5,"H","A"),IF(J264&gt;=2,IF(I264&gt;=16,"H",IF(I264&lt;=4,"L","A")),IF(I264&lt;=15,"L","A"))),IF(OR(G264="SE",G264="CE"),IF(J264&gt;=4,IF(I264&gt;=6,"H","A"),IF(J264&gt;=2,IF(I264&gt;=20,"H",IF(I264&lt;=5,"L","A")),IF(I264&lt;=19,"L","A"))),IF(OR(G264="ALI",G264="AIE"),IF(J264&gt;=6,IF(I264&gt;=20,"H","A"),IF(J264&gt;=2,IF(I264&gt;=51,"H",IF(I264&lt;=19,"L","A")),IF(I264&lt;=50,"L","A")))))))</f>
        <v/>
      </c>
      <c r="M264" s="72" t="str">
        <f t="shared" ref="M264:M265" si="34">IF(L264="L","Baixa",IF(L264="A","Média",IF(L264="","","Alta")))</f>
        <v/>
      </c>
      <c r="N264" s="70" t="str">
        <f t="shared" ref="N264:N265" si="35">IF(ISBLANK(G264),"",IF(G264="ALI",IF(L264="L",7,IF(L264="A",10,15)),IF(G264="AIE",IF(L264="L",5,IF(L264="A",7,10)),IF(G264="SE",IF(L264="L",4,IF(L264="A",5,7)),IF(OR(G264="EE",G264="CE"),IF(L264="L",3,IF(L264="A",4,6)))))))</f>
        <v/>
      </c>
      <c r="O264" s="73" t="str">
        <f>IF(H264="I",N264*Contagem!$U$11,IF(H264="E",N264*Contagem!$U$13,IF(H264="A",N264*Contagem!$U$12,IF(H264="T",N264*Contagem!$U$14,""))))</f>
        <v/>
      </c>
      <c r="P264" s="73" t="s">
        <v>204</v>
      </c>
      <c r="Q264" s="122"/>
      <c r="R264" s="86"/>
      <c r="S264" s="86"/>
      <c r="T264" s="86"/>
      <c r="U264" s="86"/>
    </row>
    <row r="265" spans="1:21" s="66" customFormat="1" ht="13.5" customHeight="1" x14ac:dyDescent="0.25">
      <c r="A265" s="148" t="s">
        <v>269</v>
      </c>
      <c r="B265" s="149"/>
      <c r="C265" s="149"/>
      <c r="D265" s="149"/>
      <c r="E265" s="149"/>
      <c r="F265" s="150"/>
      <c r="G265" s="68" t="s">
        <v>40</v>
      </c>
      <c r="H265" s="68" t="s">
        <v>89</v>
      </c>
      <c r="I265" s="68">
        <v>16</v>
      </c>
      <c r="J265" s="68">
        <v>4</v>
      </c>
      <c r="K265" s="70" t="str">
        <f t="shared" si="32"/>
        <v>SEH</v>
      </c>
      <c r="L265" s="71" t="str">
        <f t="shared" si="33"/>
        <v>H</v>
      </c>
      <c r="M265" s="72" t="str">
        <f t="shared" si="34"/>
        <v>Alta</v>
      </c>
      <c r="N265" s="70">
        <f t="shared" si="35"/>
        <v>7</v>
      </c>
      <c r="O265" s="73">
        <f>IF(H265="I",N265*Contagem!$U$11,IF(H265="E",N265*Contagem!$U$13,IF(H265="A",N265*Contagem!$U$12,IF(H265="T",N265*Contagem!$U$14,""))))</f>
        <v>7</v>
      </c>
      <c r="P265" s="73" t="s">
        <v>204</v>
      </c>
      <c r="Q265" s="122" t="s">
        <v>270</v>
      </c>
      <c r="R265" s="86"/>
      <c r="S265" s="86"/>
      <c r="T265" s="86"/>
      <c r="U265" s="86"/>
    </row>
    <row r="266" spans="1:21" s="66" customFormat="1" ht="13.5" customHeight="1" x14ac:dyDescent="0.25">
      <c r="A266" s="148"/>
      <c r="B266" s="149"/>
      <c r="C266" s="149"/>
      <c r="D266" s="149"/>
      <c r="E266" s="149"/>
      <c r="F266" s="150"/>
      <c r="G266" s="68"/>
      <c r="H266" s="68"/>
      <c r="I266" s="68"/>
      <c r="J266" s="68"/>
      <c r="K266" s="70" t="str">
        <f t="shared" si="16"/>
        <v/>
      </c>
      <c r="L266" s="71" t="str">
        <f t="shared" si="17"/>
        <v/>
      </c>
      <c r="M266" s="72" t="str">
        <f t="shared" si="18"/>
        <v/>
      </c>
      <c r="N266" s="70" t="str">
        <f t="shared" si="19"/>
        <v/>
      </c>
      <c r="O266" s="73" t="str">
        <f>IF(H266="I",N266*Contagem!$U$11,IF(H266="E",N266*Contagem!$U$13,IF(H266="A",N266*Contagem!$U$12,IF(H266="T",N266*Contagem!$U$14,""))))</f>
        <v/>
      </c>
      <c r="P266" s="73"/>
      <c r="Q266" s="113"/>
      <c r="R266" s="86"/>
      <c r="S266" s="86"/>
      <c r="T266" s="86"/>
      <c r="U266" s="86"/>
    </row>
    <row r="267" spans="1:21" s="66" customFormat="1" ht="13.5" customHeight="1" x14ac:dyDescent="0.25">
      <c r="A267" s="145" t="s">
        <v>271</v>
      </c>
      <c r="B267" s="146"/>
      <c r="C267" s="146"/>
      <c r="D267" s="146"/>
      <c r="E267" s="146"/>
      <c r="F267" s="147"/>
      <c r="G267" s="68"/>
      <c r="H267" s="68"/>
      <c r="I267" s="68"/>
      <c r="J267" s="68"/>
      <c r="K267" s="70" t="str">
        <f t="shared" si="16"/>
        <v/>
      </c>
      <c r="L267" s="71" t="str">
        <f t="shared" si="17"/>
        <v/>
      </c>
      <c r="M267" s="72" t="str">
        <f t="shared" si="18"/>
        <v/>
      </c>
      <c r="N267" s="70" t="str">
        <f t="shared" si="19"/>
        <v/>
      </c>
      <c r="O267" s="73" t="str">
        <f>IF(H267="I",N267*Contagem!$U$11,IF(H267="E",N267*Contagem!$U$13,IF(H267="A",N267*Contagem!$U$12,IF(H267="T",N267*Contagem!$U$14,""))))</f>
        <v/>
      </c>
      <c r="P267" s="73" t="s">
        <v>274</v>
      </c>
      <c r="Q267" s="122"/>
      <c r="R267" s="86"/>
      <c r="S267" s="86"/>
      <c r="T267" s="86"/>
      <c r="U267" s="86"/>
    </row>
    <row r="268" spans="1:21" s="66" customFormat="1" ht="13.5" customHeight="1" x14ac:dyDescent="0.25">
      <c r="A268" s="148" t="s">
        <v>272</v>
      </c>
      <c r="B268" s="149"/>
      <c r="C268" s="149"/>
      <c r="D268" s="149"/>
      <c r="E268" s="149"/>
      <c r="F268" s="150"/>
      <c r="G268" s="68" t="s">
        <v>40</v>
      </c>
      <c r="H268" s="68" t="s">
        <v>279</v>
      </c>
      <c r="I268" s="68">
        <v>10</v>
      </c>
      <c r="J268" s="68">
        <v>4</v>
      </c>
      <c r="K268" s="70" t="str">
        <f t="shared" si="16"/>
        <v>SEH</v>
      </c>
      <c r="L268" s="71" t="str">
        <f t="shared" si="17"/>
        <v>H</v>
      </c>
      <c r="M268" s="72" t="str">
        <f t="shared" si="18"/>
        <v>Alta</v>
      </c>
      <c r="N268" s="70">
        <f t="shared" si="19"/>
        <v>7</v>
      </c>
      <c r="O268" s="73">
        <f>IF(H268="I",N268*Contagem!$U$11,IF(H268="E",N268*Contagem!$U$13,IF(H268="A",N268*Contagem!$U$12,IF(H268="T",N268*Contagem!$U$14,""))))</f>
        <v>3.5</v>
      </c>
      <c r="P268" s="73" t="s">
        <v>274</v>
      </c>
      <c r="Q268" s="122" t="s">
        <v>275</v>
      </c>
      <c r="R268" s="86"/>
      <c r="S268" s="86"/>
      <c r="T268" s="86"/>
      <c r="U268" s="86"/>
    </row>
    <row r="269" spans="1:21" s="66" customFormat="1" ht="13.5" customHeight="1" x14ac:dyDescent="0.25">
      <c r="A269" s="148" t="s">
        <v>278</v>
      </c>
      <c r="B269" s="149"/>
      <c r="C269" s="149"/>
      <c r="D269" s="149"/>
      <c r="E269" s="149"/>
      <c r="F269" s="150"/>
      <c r="G269" s="68" t="s">
        <v>38</v>
      </c>
      <c r="H269" s="68" t="s">
        <v>279</v>
      </c>
      <c r="I269" s="68">
        <v>4</v>
      </c>
      <c r="J269" s="68">
        <v>1</v>
      </c>
      <c r="K269" s="70" t="str">
        <f t="shared" si="16"/>
        <v>CEL</v>
      </c>
      <c r="L269" s="71" t="str">
        <f t="shared" si="17"/>
        <v>L</v>
      </c>
      <c r="M269" s="72" t="str">
        <f t="shared" si="18"/>
        <v>Baixa</v>
      </c>
      <c r="N269" s="70">
        <f t="shared" si="19"/>
        <v>3</v>
      </c>
      <c r="O269" s="73">
        <f>IF(H269="I",N269*Contagem!$U$11,IF(H269="E",N269*Contagem!$U$13,IF(H269="A",N269*Contagem!$U$12,IF(H269="T",N269*Contagem!$U$14,""))))</f>
        <v>1.5</v>
      </c>
      <c r="P269" s="73" t="s">
        <v>274</v>
      </c>
      <c r="Q269" s="122" t="s">
        <v>276</v>
      </c>
      <c r="R269" s="86"/>
      <c r="S269" s="86"/>
      <c r="T269" s="86"/>
      <c r="U269" s="86"/>
    </row>
    <row r="270" spans="1:21" s="66" customFormat="1" ht="13.5" customHeight="1" x14ac:dyDescent="0.25">
      <c r="A270" s="154" t="s">
        <v>273</v>
      </c>
      <c r="B270" s="149"/>
      <c r="C270" s="149"/>
      <c r="D270" s="149"/>
      <c r="E270" s="149"/>
      <c r="F270" s="150"/>
      <c r="G270" s="68" t="s">
        <v>39</v>
      </c>
      <c r="H270" s="68" t="s">
        <v>279</v>
      </c>
      <c r="I270" s="68">
        <v>6</v>
      </c>
      <c r="J270" s="68">
        <v>1</v>
      </c>
      <c r="K270" s="70" t="str">
        <f t="shared" si="16"/>
        <v>EEL</v>
      </c>
      <c r="L270" s="71" t="str">
        <f t="shared" si="17"/>
        <v>L</v>
      </c>
      <c r="M270" s="72" t="str">
        <f t="shared" si="18"/>
        <v>Baixa</v>
      </c>
      <c r="N270" s="70">
        <f t="shared" si="19"/>
        <v>3</v>
      </c>
      <c r="O270" s="73">
        <f>IF(H270="I",N270*Contagem!$U$11,IF(H270="E",N270*Contagem!$U$13,IF(H270="A",N270*Contagem!$U$12,IF(H270="T",N270*Contagem!$U$14,""))))</f>
        <v>1.5</v>
      </c>
      <c r="P270" s="73" t="s">
        <v>274</v>
      </c>
      <c r="Q270" s="122" t="s">
        <v>277</v>
      </c>
      <c r="R270" s="86"/>
      <c r="S270" s="86"/>
      <c r="T270" s="86"/>
      <c r="U270" s="86"/>
    </row>
    <row r="271" spans="1:21" s="66" customFormat="1" ht="13.5" customHeight="1" x14ac:dyDescent="0.25">
      <c r="A271" s="148"/>
      <c r="B271" s="149"/>
      <c r="C271" s="149"/>
      <c r="D271" s="149"/>
      <c r="E271" s="149"/>
      <c r="F271" s="150"/>
      <c r="G271" s="68"/>
      <c r="H271" s="68"/>
      <c r="I271" s="68"/>
      <c r="J271" s="68"/>
      <c r="K271" s="70" t="str">
        <f t="shared" si="16"/>
        <v/>
      </c>
      <c r="L271" s="71" t="str">
        <f t="shared" si="17"/>
        <v/>
      </c>
      <c r="M271" s="72" t="str">
        <f t="shared" si="18"/>
        <v/>
      </c>
      <c r="N271" s="70" t="str">
        <f t="shared" si="19"/>
        <v/>
      </c>
      <c r="O271" s="73" t="str">
        <f>IF(H271="I",N271*Contagem!$U$11,IF(H271="E",N271*Contagem!$U$13,IF(H271="A",N271*Contagem!$U$12,IF(H271="T",N271*Contagem!$U$14,""))))</f>
        <v/>
      </c>
      <c r="P271" s="73"/>
      <c r="Q271" s="113"/>
      <c r="R271" s="86"/>
      <c r="S271" s="86"/>
      <c r="T271" s="86"/>
      <c r="U271" s="86"/>
    </row>
    <row r="272" spans="1:21" s="66" customFormat="1" ht="13.5" customHeight="1" x14ac:dyDescent="0.25">
      <c r="A272" s="145" t="s">
        <v>280</v>
      </c>
      <c r="B272" s="146"/>
      <c r="C272" s="146"/>
      <c r="D272" s="146"/>
      <c r="E272" s="146"/>
      <c r="F272" s="147"/>
      <c r="G272" s="68"/>
      <c r="H272" s="68"/>
      <c r="I272" s="68"/>
      <c r="J272" s="68"/>
      <c r="K272" s="70" t="str">
        <f t="shared" si="16"/>
        <v/>
      </c>
      <c r="L272" s="71" t="str">
        <f t="shared" si="17"/>
        <v/>
      </c>
      <c r="M272" s="72" t="str">
        <f t="shared" si="18"/>
        <v/>
      </c>
      <c r="N272" s="70" t="str">
        <f t="shared" si="19"/>
        <v/>
      </c>
      <c r="O272" s="73" t="str">
        <f>IF(H272="I",N272*Contagem!$U$11,IF(H272="E",N272*Contagem!$U$13,IF(H272="A",N272*Contagem!$U$12,IF(H272="T",N272*Contagem!$U$14,""))))</f>
        <v/>
      </c>
      <c r="P272" s="73" t="s">
        <v>79</v>
      </c>
      <c r="Q272" s="122"/>
      <c r="R272" s="82"/>
      <c r="S272" s="82"/>
      <c r="T272" s="82"/>
      <c r="U272" s="82"/>
    </row>
    <row r="273" spans="1:21" s="66" customFormat="1" ht="13.5" customHeight="1" x14ac:dyDescent="0.25">
      <c r="A273" s="148" t="s">
        <v>281</v>
      </c>
      <c r="B273" s="149"/>
      <c r="C273" s="149"/>
      <c r="D273" s="149"/>
      <c r="E273" s="149"/>
      <c r="F273" s="150"/>
      <c r="G273" s="68" t="s">
        <v>39</v>
      </c>
      <c r="H273" s="68" t="s">
        <v>279</v>
      </c>
      <c r="I273" s="68">
        <v>47</v>
      </c>
      <c r="J273" s="68">
        <v>8</v>
      </c>
      <c r="K273" s="70" t="str">
        <f t="shared" si="16"/>
        <v>EEH</v>
      </c>
      <c r="L273" s="71" t="str">
        <f t="shared" si="17"/>
        <v>H</v>
      </c>
      <c r="M273" s="72" t="str">
        <f t="shared" si="18"/>
        <v>Alta</v>
      </c>
      <c r="N273" s="70">
        <f t="shared" si="19"/>
        <v>6</v>
      </c>
      <c r="O273" s="73">
        <f>IF(H273="I",N273*Contagem!$U$11,IF(H273="E",N273*Contagem!$U$13,IF(H273="A",N273*Contagem!$U$12,IF(H273="T",N273*Contagem!$U$14,""))))</f>
        <v>3</v>
      </c>
      <c r="P273" s="73" t="s">
        <v>79</v>
      </c>
      <c r="Q273" s="122" t="s">
        <v>283</v>
      </c>
      <c r="R273" s="82"/>
      <c r="S273" s="82"/>
      <c r="T273" s="82"/>
      <c r="U273" s="82"/>
    </row>
    <row r="274" spans="1:21" s="66" customFormat="1" ht="13.5" customHeight="1" x14ac:dyDescent="0.25">
      <c r="A274" s="148" t="s">
        <v>119</v>
      </c>
      <c r="B274" s="149"/>
      <c r="C274" s="149"/>
      <c r="D274" s="149"/>
      <c r="E274" s="149"/>
      <c r="F274" s="150"/>
      <c r="G274" s="68" t="s">
        <v>39</v>
      </c>
      <c r="H274" s="68" t="s">
        <v>279</v>
      </c>
      <c r="I274" s="68">
        <v>47</v>
      </c>
      <c r="J274" s="68">
        <v>8</v>
      </c>
      <c r="K274" s="70" t="str">
        <f t="shared" si="16"/>
        <v>EEH</v>
      </c>
      <c r="L274" s="71" t="str">
        <f t="shared" si="17"/>
        <v>H</v>
      </c>
      <c r="M274" s="72" t="str">
        <f t="shared" si="18"/>
        <v>Alta</v>
      </c>
      <c r="N274" s="70">
        <f t="shared" si="19"/>
        <v>6</v>
      </c>
      <c r="O274" s="73">
        <f>IF(H274="I",N274*Contagem!$U$11,IF(H274="E",N274*Contagem!$U$13,IF(H274="A",N274*Contagem!$U$12,IF(H274="T",N274*Contagem!$U$14,""))))</f>
        <v>3</v>
      </c>
      <c r="P274" s="73" t="s">
        <v>79</v>
      </c>
      <c r="Q274" s="122" t="s">
        <v>283</v>
      </c>
      <c r="R274" s="82"/>
      <c r="S274" s="82"/>
      <c r="T274" s="82"/>
      <c r="U274" s="82"/>
    </row>
    <row r="275" spans="1:21" s="66" customFormat="1" ht="13.5" customHeight="1" x14ac:dyDescent="0.25">
      <c r="A275" s="148" t="s">
        <v>120</v>
      </c>
      <c r="B275" s="149"/>
      <c r="C275" s="149"/>
      <c r="D275" s="149"/>
      <c r="E275" s="149"/>
      <c r="F275" s="150"/>
      <c r="G275" s="68" t="s">
        <v>39</v>
      </c>
      <c r="H275" s="68" t="s">
        <v>279</v>
      </c>
      <c r="I275" s="68">
        <v>3</v>
      </c>
      <c r="J275" s="68">
        <v>8</v>
      </c>
      <c r="K275" s="70" t="str">
        <f t="shared" si="16"/>
        <v>EEA</v>
      </c>
      <c r="L275" s="71" t="str">
        <f t="shared" si="17"/>
        <v>A</v>
      </c>
      <c r="M275" s="72" t="str">
        <f t="shared" si="18"/>
        <v>Média</v>
      </c>
      <c r="N275" s="70">
        <f t="shared" si="19"/>
        <v>4</v>
      </c>
      <c r="O275" s="73">
        <f>IF(H275="I",N275*Contagem!$U$11,IF(H275="E",N275*Contagem!$U$13,IF(H275="A",N275*Contagem!$U$12,IF(H275="T",N275*Contagem!$U$14,""))))</f>
        <v>2</v>
      </c>
      <c r="P275" s="73" t="s">
        <v>79</v>
      </c>
      <c r="Q275" s="122" t="s">
        <v>284</v>
      </c>
      <c r="R275" s="82"/>
      <c r="S275" s="82"/>
      <c r="T275" s="82"/>
      <c r="U275" s="82"/>
    </row>
    <row r="276" spans="1:21" s="66" customFormat="1" ht="13.5" customHeight="1" x14ac:dyDescent="0.25">
      <c r="A276" s="148" t="s">
        <v>81</v>
      </c>
      <c r="B276" s="149"/>
      <c r="C276" s="149"/>
      <c r="D276" s="149"/>
      <c r="E276" s="149"/>
      <c r="F276" s="150"/>
      <c r="G276" s="68" t="s">
        <v>38</v>
      </c>
      <c r="H276" s="68" t="s">
        <v>279</v>
      </c>
      <c r="I276" s="68">
        <v>13</v>
      </c>
      <c r="J276" s="68">
        <v>5</v>
      </c>
      <c r="K276" s="70" t="str">
        <f t="shared" si="16"/>
        <v>CEH</v>
      </c>
      <c r="L276" s="71" t="str">
        <f t="shared" si="17"/>
        <v>H</v>
      </c>
      <c r="M276" s="72" t="str">
        <f t="shared" si="18"/>
        <v>Alta</v>
      </c>
      <c r="N276" s="70">
        <f t="shared" si="19"/>
        <v>6</v>
      </c>
      <c r="O276" s="73">
        <f>IF(H276="I",N276*Contagem!$U$11,IF(H276="E",N276*Contagem!$U$13,IF(H276="A",N276*Contagem!$U$12,IF(H276="T",N276*Contagem!$U$14,""))))</f>
        <v>3</v>
      </c>
      <c r="P276" s="73" t="s">
        <v>79</v>
      </c>
      <c r="Q276" s="122" t="s">
        <v>285</v>
      </c>
      <c r="R276" s="83"/>
      <c r="S276" s="83"/>
      <c r="T276" s="83"/>
      <c r="U276" s="83"/>
    </row>
    <row r="277" spans="1:21" s="66" customFormat="1" ht="13.5" customHeight="1" x14ac:dyDescent="0.25">
      <c r="A277" s="148" t="s">
        <v>121</v>
      </c>
      <c r="B277" s="149"/>
      <c r="C277" s="149"/>
      <c r="D277" s="149"/>
      <c r="E277" s="149"/>
      <c r="F277" s="150"/>
      <c r="G277" s="68" t="s">
        <v>40</v>
      </c>
      <c r="H277" s="68" t="s">
        <v>279</v>
      </c>
      <c r="I277" s="68">
        <v>47</v>
      </c>
      <c r="J277" s="68">
        <v>8</v>
      </c>
      <c r="K277" s="70" t="str">
        <f t="shared" si="16"/>
        <v>SEH</v>
      </c>
      <c r="L277" s="71" t="str">
        <f t="shared" si="17"/>
        <v>H</v>
      </c>
      <c r="M277" s="72" t="str">
        <f t="shared" si="18"/>
        <v>Alta</v>
      </c>
      <c r="N277" s="70">
        <f t="shared" si="19"/>
        <v>7</v>
      </c>
      <c r="O277" s="73">
        <f>IF(H277="I",N277*Contagem!$U$11,IF(H277="E",N277*Contagem!$U$13,IF(H277="A",N277*Contagem!$U$12,IF(H277="T",N277*Contagem!$U$14,""))))</f>
        <v>3.5</v>
      </c>
      <c r="P277" s="73" t="s">
        <v>79</v>
      </c>
      <c r="Q277" s="122" t="s">
        <v>283</v>
      </c>
      <c r="R277" s="83"/>
      <c r="S277" s="83"/>
      <c r="T277" s="83"/>
      <c r="U277" s="83"/>
    </row>
    <row r="278" spans="1:21" s="66" customFormat="1" ht="13.5" customHeight="1" x14ac:dyDescent="0.25">
      <c r="A278" s="148" t="s">
        <v>282</v>
      </c>
      <c r="B278" s="149"/>
      <c r="C278" s="149"/>
      <c r="D278" s="149"/>
      <c r="E278" s="149"/>
      <c r="F278" s="150"/>
      <c r="G278" s="68" t="s">
        <v>40</v>
      </c>
      <c r="H278" s="68" t="s">
        <v>279</v>
      </c>
      <c r="I278" s="68">
        <v>41</v>
      </c>
      <c r="J278" s="68">
        <v>8</v>
      </c>
      <c r="K278" s="70" t="str">
        <f t="shared" si="16"/>
        <v>SEH</v>
      </c>
      <c r="L278" s="71" t="str">
        <f t="shared" si="17"/>
        <v>H</v>
      </c>
      <c r="M278" s="72" t="str">
        <f t="shared" si="18"/>
        <v>Alta</v>
      </c>
      <c r="N278" s="70">
        <f t="shared" si="19"/>
        <v>7</v>
      </c>
      <c r="O278" s="73">
        <f>IF(H278="I",N278*Contagem!$U$11,IF(H278="E",N278*Contagem!$U$13,IF(H278="A",N278*Contagem!$U$12,IF(H278="T",N278*Contagem!$U$14,""))))</f>
        <v>3.5</v>
      </c>
      <c r="P278" s="73" t="s">
        <v>79</v>
      </c>
      <c r="Q278" s="122" t="s">
        <v>283</v>
      </c>
      <c r="R278" s="82"/>
      <c r="S278" s="82"/>
      <c r="T278" s="82"/>
      <c r="U278" s="82"/>
    </row>
    <row r="279" spans="1:21" s="66" customFormat="1" ht="13.5" customHeight="1" x14ac:dyDescent="0.25">
      <c r="A279" s="148" t="s">
        <v>449</v>
      </c>
      <c r="B279" s="149"/>
      <c r="C279" s="149"/>
      <c r="D279" s="149"/>
      <c r="E279" s="149"/>
      <c r="F279" s="150"/>
      <c r="G279" s="68" t="s">
        <v>39</v>
      </c>
      <c r="H279" s="68" t="s">
        <v>89</v>
      </c>
      <c r="I279" s="68">
        <v>16</v>
      </c>
      <c r="J279" s="68">
        <v>3</v>
      </c>
      <c r="K279" s="70" t="str">
        <f t="shared" ref="K279:K282" si="36">CONCATENATE(G279,L279)</f>
        <v>EEH</v>
      </c>
      <c r="L279" s="71" t="str">
        <f t="shared" ref="L279:L282" si="37">IF(OR(ISBLANK(I279),ISBLANK(J279)),IF(OR(G279="ALI",G279="AIE"),"L",IF(ISBLANK(G279),"","A")),IF(G279="EE",IF(J279&gt;=3,IF(I279&gt;=5,"H","A"),IF(J279&gt;=2,IF(I279&gt;=16,"H",IF(I279&lt;=4,"L","A")),IF(I279&lt;=15,"L","A"))),IF(OR(G279="SE",G279="CE"),IF(J279&gt;=4,IF(I279&gt;=6,"H","A"),IF(J279&gt;=2,IF(I279&gt;=20,"H",IF(I279&lt;=5,"L","A")),IF(I279&lt;=19,"L","A"))),IF(OR(G279="ALI",G279="AIE"),IF(J279&gt;=6,IF(I279&gt;=20,"H","A"),IF(J279&gt;=2,IF(I279&gt;=51,"H",IF(I279&lt;=19,"L","A")),IF(I279&lt;=50,"L","A")))))))</f>
        <v>H</v>
      </c>
      <c r="M279" s="72" t="str">
        <f t="shared" ref="M279:M282" si="38">IF(L279="L","Baixa",IF(L279="A","Média",IF(L279="","","Alta")))</f>
        <v>Alta</v>
      </c>
      <c r="N279" s="70">
        <f t="shared" ref="N279:N282" si="39">IF(ISBLANK(G279),"",IF(G279="ALI",IF(L279="L",7,IF(L279="A",10,15)),IF(G279="AIE",IF(L279="L",5,IF(L279="A",7,10)),IF(G279="SE",IF(L279="L",4,IF(L279="A",5,7)),IF(OR(G279="EE",G279="CE"),IF(L279="L",3,IF(L279="A",4,6)))))))</f>
        <v>6</v>
      </c>
      <c r="O279" s="73">
        <f>IF(H279="I",N279*Contagem!$U$11,IF(H279="E",N279*Contagem!$U$13,IF(H279="A",N279*Contagem!$U$12,IF(H279="T",N279*Contagem!$U$14,""))))</f>
        <v>6</v>
      </c>
      <c r="P279" s="73" t="s">
        <v>79</v>
      </c>
      <c r="Q279" s="126" t="s">
        <v>450</v>
      </c>
      <c r="R279" s="126"/>
      <c r="S279" s="126"/>
      <c r="T279" s="126"/>
      <c r="U279" s="126"/>
    </row>
    <row r="280" spans="1:21" s="66" customFormat="1" ht="13.5" customHeight="1" x14ac:dyDescent="0.25">
      <c r="A280" s="148" t="s">
        <v>451</v>
      </c>
      <c r="B280" s="149"/>
      <c r="C280" s="149"/>
      <c r="D280" s="149"/>
      <c r="E280" s="149"/>
      <c r="F280" s="150"/>
      <c r="G280" s="68" t="s">
        <v>40</v>
      </c>
      <c r="H280" s="68" t="s">
        <v>89</v>
      </c>
      <c r="I280" s="68">
        <v>35</v>
      </c>
      <c r="J280" s="68">
        <v>5</v>
      </c>
      <c r="K280" s="70" t="str">
        <f t="shared" si="36"/>
        <v>SEH</v>
      </c>
      <c r="L280" s="71" t="str">
        <f t="shared" si="37"/>
        <v>H</v>
      </c>
      <c r="M280" s="72" t="str">
        <f t="shared" si="38"/>
        <v>Alta</v>
      </c>
      <c r="N280" s="70">
        <f t="shared" si="39"/>
        <v>7</v>
      </c>
      <c r="O280" s="73">
        <f>IF(H280="I",N280*Contagem!$U$11,IF(H280="E",N280*Contagem!$U$13,IF(H280="A",N280*Contagem!$U$12,IF(H280="T",N280*Contagem!$U$14,""))))</f>
        <v>7</v>
      </c>
      <c r="P280" s="73" t="s">
        <v>79</v>
      </c>
      <c r="Q280" s="126" t="s">
        <v>285</v>
      </c>
      <c r="R280" s="126"/>
      <c r="S280" s="126"/>
      <c r="T280" s="126"/>
      <c r="U280" s="126"/>
    </row>
    <row r="281" spans="1:21" s="66" customFormat="1" ht="13.5" customHeight="1" x14ac:dyDescent="0.25">
      <c r="A281" s="148" t="s">
        <v>452</v>
      </c>
      <c r="B281" s="149"/>
      <c r="C281" s="149"/>
      <c r="D281" s="149"/>
      <c r="E281" s="149"/>
      <c r="F281" s="150"/>
      <c r="G281" s="68" t="s">
        <v>40</v>
      </c>
      <c r="H281" s="68" t="s">
        <v>89</v>
      </c>
      <c r="I281" s="68">
        <v>30</v>
      </c>
      <c r="J281" s="68">
        <v>5</v>
      </c>
      <c r="K281" s="70" t="str">
        <f t="shared" si="36"/>
        <v>SEH</v>
      </c>
      <c r="L281" s="71" t="str">
        <f t="shared" si="37"/>
        <v>H</v>
      </c>
      <c r="M281" s="72" t="str">
        <f t="shared" si="38"/>
        <v>Alta</v>
      </c>
      <c r="N281" s="70">
        <f t="shared" si="39"/>
        <v>7</v>
      </c>
      <c r="O281" s="73">
        <f>IF(H281="I",N281*Contagem!$U$11,IF(H281="E",N281*Contagem!$U$13,IF(H281="A",N281*Contagem!$U$12,IF(H281="T",N281*Contagem!$U$14,""))))</f>
        <v>7</v>
      </c>
      <c r="P281" s="73" t="s">
        <v>79</v>
      </c>
      <c r="Q281" s="126" t="s">
        <v>285</v>
      </c>
      <c r="R281" s="126"/>
      <c r="S281" s="126"/>
      <c r="T281" s="126"/>
      <c r="U281" s="126"/>
    </row>
    <row r="282" spans="1:21" s="66" customFormat="1" ht="13.5" customHeight="1" x14ac:dyDescent="0.25">
      <c r="A282" s="148" t="s">
        <v>453</v>
      </c>
      <c r="B282" s="149"/>
      <c r="C282" s="149"/>
      <c r="D282" s="149"/>
      <c r="E282" s="149"/>
      <c r="F282" s="150"/>
      <c r="G282" s="68" t="s">
        <v>40</v>
      </c>
      <c r="H282" s="68" t="s">
        <v>89</v>
      </c>
      <c r="I282" s="68">
        <v>40</v>
      </c>
      <c r="J282" s="68">
        <v>5</v>
      </c>
      <c r="K282" s="70" t="str">
        <f t="shared" si="36"/>
        <v>SEH</v>
      </c>
      <c r="L282" s="71" t="str">
        <f t="shared" si="37"/>
        <v>H</v>
      </c>
      <c r="M282" s="72" t="str">
        <f t="shared" si="38"/>
        <v>Alta</v>
      </c>
      <c r="N282" s="70">
        <f t="shared" si="39"/>
        <v>7</v>
      </c>
      <c r="O282" s="73">
        <f>IF(H282="I",N282*Contagem!$U$11,IF(H282="E",N282*Contagem!$U$13,IF(H282="A",N282*Contagem!$U$12,IF(H282="T",N282*Contagem!$U$14,""))))</f>
        <v>7</v>
      </c>
      <c r="P282" s="73" t="s">
        <v>79</v>
      </c>
      <c r="Q282" s="126" t="s">
        <v>285</v>
      </c>
      <c r="R282" s="126"/>
      <c r="S282" s="126"/>
      <c r="T282" s="126"/>
      <c r="U282" s="126"/>
    </row>
    <row r="283" spans="1:21" s="66" customFormat="1" ht="13.5" customHeight="1" x14ac:dyDescent="0.25">
      <c r="A283" s="148"/>
      <c r="B283" s="149"/>
      <c r="C283" s="149"/>
      <c r="D283" s="149"/>
      <c r="E283" s="149"/>
      <c r="F283" s="150"/>
      <c r="G283" s="68"/>
      <c r="H283" s="68"/>
      <c r="I283" s="68"/>
      <c r="J283" s="68"/>
      <c r="K283" s="70" t="str">
        <f t="shared" si="16"/>
        <v/>
      </c>
      <c r="L283" s="71" t="str">
        <f t="shared" si="17"/>
        <v/>
      </c>
      <c r="M283" s="72" t="str">
        <f t="shared" si="18"/>
        <v/>
      </c>
      <c r="N283" s="70" t="str">
        <f t="shared" si="19"/>
        <v/>
      </c>
      <c r="O283" s="73" t="str">
        <f>IF(H283="I",N283*Contagem!$U$11,IF(H283="E",N283*Contagem!$U$13,IF(H283="A",N283*Contagem!$U$12,IF(H283="T",N283*Contagem!$U$14,""))))</f>
        <v/>
      </c>
      <c r="P283" s="73"/>
      <c r="Q283" s="113"/>
      <c r="R283" s="83"/>
      <c r="S283" s="83"/>
      <c r="T283" s="83"/>
      <c r="U283" s="83"/>
    </row>
    <row r="284" spans="1:21" s="66" customFormat="1" ht="13.5" customHeight="1" x14ac:dyDescent="0.25">
      <c r="A284" s="145" t="s">
        <v>286</v>
      </c>
      <c r="B284" s="146"/>
      <c r="C284" s="146"/>
      <c r="D284" s="146"/>
      <c r="E284" s="146"/>
      <c r="F284" s="147"/>
      <c r="G284" s="68"/>
      <c r="H284" s="68"/>
      <c r="I284" s="68"/>
      <c r="J284" s="68"/>
      <c r="K284" s="70" t="str">
        <f t="shared" si="16"/>
        <v/>
      </c>
      <c r="L284" s="71" t="str">
        <f t="shared" si="17"/>
        <v/>
      </c>
      <c r="M284" s="72" t="str">
        <f t="shared" si="18"/>
        <v/>
      </c>
      <c r="N284" s="70" t="str">
        <f t="shared" si="19"/>
        <v/>
      </c>
      <c r="O284" s="73" t="str">
        <f>IF(H284="I",N284*Contagem!$U$11,IF(H284="E",N284*Contagem!$U$13,IF(H284="A",N284*Contagem!$U$12,IF(H284="T",N284*Contagem!$U$14,""))))</f>
        <v/>
      </c>
      <c r="P284" s="73" t="s">
        <v>80</v>
      </c>
      <c r="Q284" s="122"/>
      <c r="R284" s="83"/>
      <c r="S284" s="83"/>
      <c r="T284" s="83"/>
      <c r="U284" s="83"/>
    </row>
    <row r="285" spans="1:21" s="66" customFormat="1" ht="13.5" customHeight="1" x14ac:dyDescent="0.25">
      <c r="A285" s="148" t="s">
        <v>286</v>
      </c>
      <c r="B285" s="149"/>
      <c r="C285" s="149"/>
      <c r="D285" s="149"/>
      <c r="E285" s="149"/>
      <c r="F285" s="150"/>
      <c r="G285" s="68" t="s">
        <v>40</v>
      </c>
      <c r="H285" s="68" t="s">
        <v>279</v>
      </c>
      <c r="I285" s="68">
        <v>24</v>
      </c>
      <c r="J285" s="68">
        <v>8</v>
      </c>
      <c r="K285" s="70" t="str">
        <f t="shared" si="16"/>
        <v>SEH</v>
      </c>
      <c r="L285" s="71" t="str">
        <f t="shared" si="17"/>
        <v>H</v>
      </c>
      <c r="M285" s="72" t="str">
        <f t="shared" si="18"/>
        <v>Alta</v>
      </c>
      <c r="N285" s="70">
        <f t="shared" si="19"/>
        <v>7</v>
      </c>
      <c r="O285" s="73">
        <f>IF(H285="I",N285*Contagem!$U$11,IF(H285="E",N285*Contagem!$U$13,IF(H285="A",N285*Contagem!$U$12,IF(H285="T",N285*Contagem!$U$14,""))))</f>
        <v>3.5</v>
      </c>
      <c r="P285" s="73" t="s">
        <v>80</v>
      </c>
      <c r="Q285" s="122" t="s">
        <v>287</v>
      </c>
      <c r="R285" s="83"/>
      <c r="S285" s="83"/>
      <c r="T285" s="83"/>
      <c r="U285" s="83"/>
    </row>
    <row r="286" spans="1:21" s="66" customFormat="1" ht="13.5" customHeight="1" x14ac:dyDescent="0.25">
      <c r="A286" s="148"/>
      <c r="B286" s="149"/>
      <c r="C286" s="149"/>
      <c r="D286" s="149"/>
      <c r="E286" s="149"/>
      <c r="F286" s="150"/>
      <c r="G286" s="68"/>
      <c r="H286" s="68"/>
      <c r="I286" s="68"/>
      <c r="J286" s="68"/>
      <c r="K286" s="70" t="str">
        <f t="shared" si="16"/>
        <v/>
      </c>
      <c r="L286" s="71" t="str">
        <f t="shared" si="17"/>
        <v/>
      </c>
      <c r="M286" s="72" t="str">
        <f t="shared" si="18"/>
        <v/>
      </c>
      <c r="N286" s="70" t="str">
        <f t="shared" si="19"/>
        <v/>
      </c>
      <c r="O286" s="73" t="str">
        <f>IF(H286="I",N286*Contagem!$U$11,IF(H286="E",N286*Contagem!$U$13,IF(H286="A",N286*Contagem!$U$12,IF(H286="T",N286*Contagem!$U$14,""))))</f>
        <v/>
      </c>
      <c r="P286" s="73"/>
      <c r="Q286" s="115"/>
      <c r="R286" s="115"/>
      <c r="S286" s="115"/>
      <c r="T286" s="115"/>
      <c r="U286" s="115"/>
    </row>
    <row r="287" spans="1:21" s="66" customFormat="1" ht="13.5" customHeight="1" x14ac:dyDescent="0.25">
      <c r="A287" s="145" t="s">
        <v>288</v>
      </c>
      <c r="B287" s="146"/>
      <c r="C287" s="146"/>
      <c r="D287" s="146"/>
      <c r="E287" s="146"/>
      <c r="F287" s="147"/>
      <c r="G287" s="68"/>
      <c r="H287" s="68"/>
      <c r="I287" s="68"/>
      <c r="J287" s="68"/>
      <c r="K287" s="70" t="str">
        <f t="shared" si="16"/>
        <v/>
      </c>
      <c r="L287" s="71" t="str">
        <f t="shared" si="17"/>
        <v/>
      </c>
      <c r="M287" s="72" t="str">
        <f t="shared" si="18"/>
        <v/>
      </c>
      <c r="N287" s="70" t="str">
        <f t="shared" si="19"/>
        <v/>
      </c>
      <c r="O287" s="73" t="str">
        <f>IF(H287="I",N287*Contagem!$U$11,IF(H287="E",N287*Contagem!$U$13,IF(H287="A",N287*Contagem!$U$12,IF(H287="T",N287*Contagem!$U$14,""))))</f>
        <v/>
      </c>
      <c r="P287" s="73" t="s">
        <v>204</v>
      </c>
      <c r="Q287" s="115"/>
      <c r="R287" s="115"/>
      <c r="S287" s="115"/>
      <c r="T287" s="115"/>
      <c r="U287" s="115"/>
    </row>
    <row r="288" spans="1:21" s="66" customFormat="1" ht="13.5" customHeight="1" x14ac:dyDescent="0.25">
      <c r="A288" s="148" t="s">
        <v>118</v>
      </c>
      <c r="B288" s="146"/>
      <c r="C288" s="146"/>
      <c r="D288" s="146"/>
      <c r="E288" s="146"/>
      <c r="F288" s="147"/>
      <c r="G288" s="68" t="s">
        <v>39</v>
      </c>
      <c r="H288" s="68" t="s">
        <v>89</v>
      </c>
      <c r="I288" s="68">
        <v>18</v>
      </c>
      <c r="J288" s="68">
        <v>2</v>
      </c>
      <c r="K288" s="70" t="str">
        <f t="shared" si="16"/>
        <v>EEH</v>
      </c>
      <c r="L288" s="71" t="str">
        <f t="shared" si="17"/>
        <v>H</v>
      </c>
      <c r="M288" s="72" t="str">
        <f t="shared" si="18"/>
        <v>Alta</v>
      </c>
      <c r="N288" s="70">
        <f t="shared" si="19"/>
        <v>6</v>
      </c>
      <c r="O288" s="73">
        <f>IF(H288="I",N288*Contagem!$U$11,IF(H288="E",N288*Contagem!$U$13,IF(H288="A",N288*Contagem!$U$12,IF(H288="T",N288*Contagem!$U$14,""))))</f>
        <v>6</v>
      </c>
      <c r="P288" s="73" t="s">
        <v>204</v>
      </c>
      <c r="Q288" s="115" t="s">
        <v>289</v>
      </c>
      <c r="R288" s="115"/>
      <c r="S288" s="115"/>
      <c r="T288" s="115"/>
      <c r="U288" s="115"/>
    </row>
    <row r="289" spans="1:21" s="66" customFormat="1" ht="13.5" customHeight="1" x14ac:dyDescent="0.25">
      <c r="A289" s="148" t="s">
        <v>119</v>
      </c>
      <c r="B289" s="149"/>
      <c r="C289" s="149"/>
      <c r="D289" s="149"/>
      <c r="E289" s="149"/>
      <c r="F289" s="150"/>
      <c r="G289" s="68" t="s">
        <v>39</v>
      </c>
      <c r="H289" s="68" t="s">
        <v>89</v>
      </c>
      <c r="I289" s="68">
        <v>18</v>
      </c>
      <c r="J289" s="68">
        <v>2</v>
      </c>
      <c r="K289" s="70" t="str">
        <f t="shared" si="16"/>
        <v>EEH</v>
      </c>
      <c r="L289" s="71" t="str">
        <f t="shared" si="17"/>
        <v>H</v>
      </c>
      <c r="M289" s="72" t="str">
        <f t="shared" si="18"/>
        <v>Alta</v>
      </c>
      <c r="N289" s="70">
        <f t="shared" si="19"/>
        <v>6</v>
      </c>
      <c r="O289" s="73">
        <f>IF(H289="I",N289*Contagem!$U$11,IF(H289="E",N289*Contagem!$U$13,IF(H289="A",N289*Contagem!$U$12,IF(H289="T",N289*Contagem!$U$14,""))))</f>
        <v>6</v>
      </c>
      <c r="P289" s="73" t="s">
        <v>204</v>
      </c>
      <c r="Q289" s="122" t="s">
        <v>289</v>
      </c>
      <c r="R289" s="115"/>
      <c r="S289" s="115"/>
      <c r="T289" s="115"/>
      <c r="U289" s="115"/>
    </row>
    <row r="290" spans="1:21" s="66" customFormat="1" ht="13.5" customHeight="1" x14ac:dyDescent="0.25">
      <c r="A290" s="148" t="s">
        <v>120</v>
      </c>
      <c r="B290" s="149"/>
      <c r="C290" s="149"/>
      <c r="D290" s="149"/>
      <c r="E290" s="149"/>
      <c r="F290" s="150"/>
      <c r="G290" s="68" t="s">
        <v>39</v>
      </c>
      <c r="H290" s="68" t="s">
        <v>89</v>
      </c>
      <c r="I290" s="68">
        <v>3</v>
      </c>
      <c r="J290" s="68">
        <v>2</v>
      </c>
      <c r="K290" s="70" t="str">
        <f t="shared" si="16"/>
        <v>EEL</v>
      </c>
      <c r="L290" s="71" t="str">
        <f t="shared" si="17"/>
        <v>L</v>
      </c>
      <c r="M290" s="72" t="str">
        <f t="shared" si="18"/>
        <v>Baixa</v>
      </c>
      <c r="N290" s="70">
        <f t="shared" si="19"/>
        <v>3</v>
      </c>
      <c r="O290" s="73">
        <f>IF(H290="I",N290*Contagem!$U$11,IF(H290="E",N290*Contagem!$U$13,IF(H290="A",N290*Contagem!$U$12,IF(H290="T",N290*Contagem!$U$14,""))))</f>
        <v>3</v>
      </c>
      <c r="P290" s="73" t="s">
        <v>204</v>
      </c>
      <c r="Q290" s="122" t="s">
        <v>289</v>
      </c>
      <c r="R290" s="115"/>
      <c r="S290" s="115"/>
      <c r="T290" s="115"/>
      <c r="U290" s="115"/>
    </row>
    <row r="291" spans="1:21" s="66" customFormat="1" ht="13.5" customHeight="1" x14ac:dyDescent="0.25">
      <c r="A291" s="148" t="s">
        <v>81</v>
      </c>
      <c r="B291" s="149"/>
      <c r="C291" s="149"/>
      <c r="D291" s="149"/>
      <c r="E291" s="149"/>
      <c r="F291" s="150"/>
      <c r="G291" s="68" t="s">
        <v>38</v>
      </c>
      <c r="H291" s="68" t="s">
        <v>89</v>
      </c>
      <c r="I291" s="68">
        <v>7</v>
      </c>
      <c r="J291" s="68">
        <v>2</v>
      </c>
      <c r="K291" s="70" t="str">
        <f t="shared" si="16"/>
        <v>CEA</v>
      </c>
      <c r="L291" s="71" t="str">
        <f t="shared" si="17"/>
        <v>A</v>
      </c>
      <c r="M291" s="72" t="str">
        <f t="shared" si="18"/>
        <v>Média</v>
      </c>
      <c r="N291" s="70">
        <f t="shared" si="19"/>
        <v>4</v>
      </c>
      <c r="O291" s="73">
        <f>IF(H291="I",N291*Contagem!$U$11,IF(H291="E",N291*Contagem!$U$13,IF(H291="A",N291*Contagem!$U$12,IF(H291="T",N291*Contagem!$U$14,""))))</f>
        <v>4</v>
      </c>
      <c r="P291" s="73" t="s">
        <v>204</v>
      </c>
      <c r="Q291" s="122" t="s">
        <v>290</v>
      </c>
      <c r="R291" s="115"/>
      <c r="S291" s="115"/>
      <c r="T291" s="115"/>
      <c r="U291" s="115"/>
    </row>
    <row r="292" spans="1:21" s="66" customFormat="1" ht="13.5" customHeight="1" x14ac:dyDescent="0.25">
      <c r="A292" s="148" t="s">
        <v>121</v>
      </c>
      <c r="B292" s="149"/>
      <c r="C292" s="149"/>
      <c r="D292" s="149"/>
      <c r="E292" s="149"/>
      <c r="F292" s="150"/>
      <c r="G292" s="68" t="s">
        <v>38</v>
      </c>
      <c r="H292" s="68" t="s">
        <v>89</v>
      </c>
      <c r="I292" s="68">
        <v>18</v>
      </c>
      <c r="J292" s="68">
        <v>4</v>
      </c>
      <c r="K292" s="70" t="str">
        <f t="shared" si="16"/>
        <v>CEH</v>
      </c>
      <c r="L292" s="71" t="str">
        <f t="shared" si="17"/>
        <v>H</v>
      </c>
      <c r="M292" s="72" t="str">
        <f t="shared" si="18"/>
        <v>Alta</v>
      </c>
      <c r="N292" s="70">
        <f t="shared" si="19"/>
        <v>6</v>
      </c>
      <c r="O292" s="73">
        <f>IF(H292="I",N292*Contagem!$U$11,IF(H292="E",N292*Contagem!$U$13,IF(H292="A",N292*Contagem!$U$12,IF(H292="T",N292*Contagem!$U$14,""))))</f>
        <v>6</v>
      </c>
      <c r="P292" s="73" t="s">
        <v>204</v>
      </c>
      <c r="Q292" s="115" t="s">
        <v>291</v>
      </c>
      <c r="R292" s="115"/>
      <c r="S292" s="115"/>
      <c r="T292" s="115"/>
      <c r="U292" s="115"/>
    </row>
    <row r="293" spans="1:21" s="66" customFormat="1" ht="13.5" customHeight="1" x14ac:dyDescent="0.25">
      <c r="A293" s="148" t="s">
        <v>294</v>
      </c>
      <c r="B293" s="149"/>
      <c r="C293" s="149"/>
      <c r="D293" s="149"/>
      <c r="E293" s="149"/>
      <c r="F293" s="150"/>
      <c r="G293" s="68" t="s">
        <v>38</v>
      </c>
      <c r="H293" s="68" t="s">
        <v>89</v>
      </c>
      <c r="I293" s="68">
        <v>4</v>
      </c>
      <c r="J293" s="68">
        <v>1</v>
      </c>
      <c r="K293" s="70" t="str">
        <f t="shared" ref="K293" si="40">CONCATENATE(G293,L293)</f>
        <v>CEL</v>
      </c>
      <c r="L293" s="71" t="str">
        <f t="shared" ref="L293" si="41">IF(OR(ISBLANK(I293),ISBLANK(J293)),IF(OR(G293="ALI",G293="AIE"),"L",IF(ISBLANK(G293),"","A")),IF(G293="EE",IF(J293&gt;=3,IF(I293&gt;=5,"H","A"),IF(J293&gt;=2,IF(I293&gt;=16,"H",IF(I293&lt;=4,"L","A")),IF(I293&lt;=15,"L","A"))),IF(OR(G293="SE",G293="CE"),IF(J293&gt;=4,IF(I293&gt;=6,"H","A"),IF(J293&gt;=2,IF(I293&gt;=20,"H",IF(I293&lt;=5,"L","A")),IF(I293&lt;=19,"L","A"))),IF(OR(G293="ALI",G293="AIE"),IF(J293&gt;=6,IF(I293&gt;=20,"H","A"),IF(J293&gt;=2,IF(I293&gt;=51,"H",IF(I293&lt;=19,"L","A")),IF(I293&lt;=50,"L","A")))))))</f>
        <v>L</v>
      </c>
      <c r="M293" s="72" t="str">
        <f t="shared" ref="M293" si="42">IF(L293="L","Baixa",IF(L293="A","Média",IF(L293="","","Alta")))</f>
        <v>Baixa</v>
      </c>
      <c r="N293" s="70">
        <f t="shared" ref="N293" si="43">IF(ISBLANK(G293),"",IF(G293="ALI",IF(L293="L",7,IF(L293="A",10,15)),IF(G293="AIE",IF(L293="L",5,IF(L293="A",7,10)),IF(G293="SE",IF(L293="L",4,IF(L293="A",5,7)),IF(OR(G293="EE",G293="CE"),IF(L293="L",3,IF(L293="A",4,6)))))))</f>
        <v>3</v>
      </c>
      <c r="O293" s="73">
        <f>IF(H293="I",N293*Contagem!$U$11,IF(H293="E",N293*Contagem!$U$13,IF(H293="A",N293*Contagem!$U$12,IF(H293="T",N293*Contagem!$U$14,""))))</f>
        <v>3</v>
      </c>
      <c r="P293" s="73" t="s">
        <v>204</v>
      </c>
      <c r="Q293" s="122"/>
      <c r="R293" s="122"/>
      <c r="S293" s="122"/>
      <c r="T293" s="122"/>
      <c r="U293" s="122"/>
    </row>
    <row r="294" spans="1:21" s="66" customFormat="1" ht="13.5" customHeight="1" x14ac:dyDescent="0.25">
      <c r="A294" s="148"/>
      <c r="B294" s="149"/>
      <c r="C294" s="149"/>
      <c r="D294" s="149"/>
      <c r="E294" s="149"/>
      <c r="F294" s="150"/>
      <c r="G294" s="68"/>
      <c r="H294" s="68"/>
      <c r="I294" s="68"/>
      <c r="J294" s="68"/>
      <c r="K294" s="70" t="str">
        <f t="shared" si="16"/>
        <v/>
      </c>
      <c r="L294" s="71" t="str">
        <f t="shared" si="17"/>
        <v/>
      </c>
      <c r="M294" s="72" t="str">
        <f t="shared" si="18"/>
        <v/>
      </c>
      <c r="N294" s="70" t="str">
        <f t="shared" si="19"/>
        <v/>
      </c>
      <c r="O294" s="73" t="str">
        <f>IF(H294="I",N294*Contagem!$U$11,IF(H294="E",N294*Contagem!$U$13,IF(H294="A",N294*Contagem!$U$12,IF(H294="T",N294*Contagem!$U$14,""))))</f>
        <v/>
      </c>
      <c r="P294" s="73"/>
      <c r="Q294" s="115"/>
      <c r="R294" s="115"/>
      <c r="S294" s="115"/>
      <c r="T294" s="115"/>
      <c r="U294" s="115"/>
    </row>
    <row r="295" spans="1:21" s="66" customFormat="1" ht="13.5" customHeight="1" x14ac:dyDescent="0.25">
      <c r="A295" s="145" t="s">
        <v>293</v>
      </c>
      <c r="B295" s="146"/>
      <c r="C295" s="146"/>
      <c r="D295" s="146"/>
      <c r="E295" s="146"/>
      <c r="F295" s="147"/>
      <c r="G295" s="68"/>
      <c r="H295" s="68"/>
      <c r="I295" s="68"/>
      <c r="J295" s="68"/>
      <c r="K295" s="70" t="str">
        <f t="shared" si="16"/>
        <v/>
      </c>
      <c r="L295" s="71" t="str">
        <f t="shared" si="17"/>
        <v/>
      </c>
      <c r="M295" s="72" t="str">
        <f t="shared" si="18"/>
        <v/>
      </c>
      <c r="N295" s="70" t="str">
        <f t="shared" si="19"/>
        <v/>
      </c>
      <c r="O295" s="73" t="str">
        <f>IF(H295="I",N295*Contagem!$U$11,IF(H295="E",N295*Contagem!$U$13,IF(H295="A",N295*Contagem!$U$12,IF(H295="T",N295*Contagem!$U$14,""))))</f>
        <v/>
      </c>
      <c r="P295" s="73" t="s">
        <v>204</v>
      </c>
      <c r="Q295" s="115"/>
      <c r="R295" s="115"/>
      <c r="S295" s="115"/>
      <c r="T295" s="115"/>
      <c r="U295" s="115"/>
    </row>
    <row r="296" spans="1:21" s="66" customFormat="1" ht="13.5" customHeight="1" x14ac:dyDescent="0.25">
      <c r="A296" s="148" t="s">
        <v>118</v>
      </c>
      <c r="B296" s="146"/>
      <c r="C296" s="146"/>
      <c r="D296" s="146"/>
      <c r="E296" s="146"/>
      <c r="F296" s="147"/>
      <c r="G296" s="68" t="s">
        <v>39</v>
      </c>
      <c r="H296" s="68" t="s">
        <v>89</v>
      </c>
      <c r="I296" s="68">
        <v>10</v>
      </c>
      <c r="J296" s="68">
        <v>2</v>
      </c>
      <c r="K296" s="70" t="str">
        <f t="shared" si="16"/>
        <v>EEA</v>
      </c>
      <c r="L296" s="71" t="str">
        <f t="shared" si="17"/>
        <v>A</v>
      </c>
      <c r="M296" s="72" t="str">
        <f t="shared" si="18"/>
        <v>Média</v>
      </c>
      <c r="N296" s="70">
        <f t="shared" si="19"/>
        <v>4</v>
      </c>
      <c r="O296" s="73">
        <f>IF(H296="I",N296*Contagem!$U$11,IF(H296="E",N296*Contagem!$U$13,IF(H296="A",N296*Contagem!$U$12,IF(H296="T",N296*Contagem!$U$14,""))))</f>
        <v>4</v>
      </c>
      <c r="P296" s="73" t="s">
        <v>204</v>
      </c>
      <c r="Q296" s="115" t="s">
        <v>296</v>
      </c>
      <c r="R296" s="115"/>
      <c r="S296" s="115"/>
      <c r="T296" s="115"/>
      <c r="U296" s="115"/>
    </row>
    <row r="297" spans="1:21" s="66" customFormat="1" ht="13.5" customHeight="1" x14ac:dyDescent="0.25">
      <c r="A297" s="148" t="s">
        <v>119</v>
      </c>
      <c r="B297" s="149"/>
      <c r="C297" s="149"/>
      <c r="D297" s="149"/>
      <c r="E297" s="149"/>
      <c r="F297" s="150"/>
      <c r="G297" s="68" t="s">
        <v>39</v>
      </c>
      <c r="H297" s="68" t="s">
        <v>89</v>
      </c>
      <c r="I297" s="68">
        <v>10</v>
      </c>
      <c r="J297" s="68">
        <v>2</v>
      </c>
      <c r="K297" s="70" t="str">
        <f t="shared" si="16"/>
        <v>EEA</v>
      </c>
      <c r="L297" s="71" t="str">
        <f t="shared" si="17"/>
        <v>A</v>
      </c>
      <c r="M297" s="72" t="str">
        <f t="shared" si="18"/>
        <v>Média</v>
      </c>
      <c r="N297" s="70">
        <f t="shared" si="19"/>
        <v>4</v>
      </c>
      <c r="O297" s="73">
        <f>IF(H297="I",N297*Contagem!$U$11,IF(H297="E",N297*Contagem!$U$13,IF(H297="A",N297*Contagem!$U$12,IF(H297="T",N297*Contagem!$U$14,""))))</f>
        <v>4</v>
      </c>
      <c r="P297" s="73" t="s">
        <v>204</v>
      </c>
      <c r="Q297" s="122" t="s">
        <v>296</v>
      </c>
      <c r="R297" s="115"/>
      <c r="S297" s="115"/>
      <c r="T297" s="115"/>
      <c r="U297" s="115"/>
    </row>
    <row r="298" spans="1:21" s="66" customFormat="1" ht="13.5" customHeight="1" x14ac:dyDescent="0.25">
      <c r="A298" s="148" t="s">
        <v>120</v>
      </c>
      <c r="B298" s="149"/>
      <c r="C298" s="149"/>
      <c r="D298" s="149"/>
      <c r="E298" s="149"/>
      <c r="F298" s="150"/>
      <c r="G298" s="68" t="s">
        <v>39</v>
      </c>
      <c r="H298" s="68" t="s">
        <v>89</v>
      </c>
      <c r="I298" s="68">
        <v>3</v>
      </c>
      <c r="J298" s="68">
        <v>2</v>
      </c>
      <c r="K298" s="70" t="str">
        <f t="shared" ref="K298:K361" si="44">CONCATENATE(G298,L298)</f>
        <v>EEL</v>
      </c>
      <c r="L298" s="71" t="str">
        <f t="shared" ref="L298:L361" si="45">IF(OR(ISBLANK(I298),ISBLANK(J298)),IF(OR(G298="ALI",G298="AIE"),"L",IF(ISBLANK(G298),"","A")),IF(G298="EE",IF(J298&gt;=3,IF(I298&gt;=5,"H","A"),IF(J298&gt;=2,IF(I298&gt;=16,"H",IF(I298&lt;=4,"L","A")),IF(I298&lt;=15,"L","A"))),IF(OR(G298="SE",G298="CE"),IF(J298&gt;=4,IF(I298&gt;=6,"H","A"),IF(J298&gt;=2,IF(I298&gt;=20,"H",IF(I298&lt;=5,"L","A")),IF(I298&lt;=19,"L","A"))),IF(OR(G298="ALI",G298="AIE"),IF(J298&gt;=6,IF(I298&gt;=20,"H","A"),IF(J298&gt;=2,IF(I298&gt;=51,"H",IF(I298&lt;=19,"L","A")),IF(I298&lt;=50,"L","A")))))))</f>
        <v>L</v>
      </c>
      <c r="M298" s="72" t="str">
        <f t="shared" ref="M298:M361" si="46">IF(L298="L","Baixa",IF(L298="A","Média",IF(L298="","","Alta")))</f>
        <v>Baixa</v>
      </c>
      <c r="N298" s="70">
        <f t="shared" ref="N298:N361" si="47">IF(ISBLANK(G298),"",IF(G298="ALI",IF(L298="L",7,IF(L298="A",10,15)),IF(G298="AIE",IF(L298="L",5,IF(L298="A",7,10)),IF(G298="SE",IF(L298="L",4,IF(L298="A",5,7)),IF(OR(G298="EE",G298="CE"),IF(L298="L",3,IF(L298="A",4,6)))))))</f>
        <v>3</v>
      </c>
      <c r="O298" s="73">
        <f>IF(H298="I",N298*Contagem!$U$11,IF(H298="E",N298*Contagem!$U$13,IF(H298="A",N298*Contagem!$U$12,IF(H298="T",N298*Contagem!$U$14,""))))</f>
        <v>3</v>
      </c>
      <c r="P298" s="73" t="s">
        <v>204</v>
      </c>
      <c r="Q298" s="122" t="s">
        <v>296</v>
      </c>
      <c r="R298" s="115"/>
      <c r="S298" s="115"/>
      <c r="T298" s="115"/>
      <c r="U298" s="115"/>
    </row>
    <row r="299" spans="1:21" s="66" customFormat="1" ht="13.5" customHeight="1" x14ac:dyDescent="0.25">
      <c r="A299" s="148" t="s">
        <v>81</v>
      </c>
      <c r="B299" s="149"/>
      <c r="C299" s="149"/>
      <c r="D299" s="149"/>
      <c r="E299" s="149"/>
      <c r="F299" s="150"/>
      <c r="G299" s="68" t="s">
        <v>38</v>
      </c>
      <c r="H299" s="68" t="s">
        <v>89</v>
      </c>
      <c r="I299" s="68">
        <v>6</v>
      </c>
      <c r="J299" s="68">
        <v>1</v>
      </c>
      <c r="K299" s="70" t="str">
        <f t="shared" si="44"/>
        <v>CEL</v>
      </c>
      <c r="L299" s="71" t="str">
        <f t="shared" si="45"/>
        <v>L</v>
      </c>
      <c r="M299" s="72" t="str">
        <f t="shared" si="46"/>
        <v>Baixa</v>
      </c>
      <c r="N299" s="70">
        <f t="shared" si="47"/>
        <v>3</v>
      </c>
      <c r="O299" s="73">
        <f>IF(H299="I",N299*Contagem!$U$11,IF(H299="E",N299*Contagem!$U$13,IF(H299="A",N299*Contagem!$U$12,IF(H299="T",N299*Contagem!$U$14,""))))</f>
        <v>3</v>
      </c>
      <c r="P299" s="73" t="s">
        <v>204</v>
      </c>
      <c r="Q299" s="122" t="s">
        <v>298</v>
      </c>
      <c r="R299" s="115"/>
      <c r="S299" s="115"/>
      <c r="T299" s="115"/>
      <c r="U299" s="115"/>
    </row>
    <row r="300" spans="1:21" s="66" customFormat="1" ht="13.5" customHeight="1" x14ac:dyDescent="0.25">
      <c r="A300" s="148" t="s">
        <v>121</v>
      </c>
      <c r="B300" s="149"/>
      <c r="C300" s="149"/>
      <c r="D300" s="149"/>
      <c r="E300" s="149"/>
      <c r="F300" s="150"/>
      <c r="G300" s="68" t="s">
        <v>38</v>
      </c>
      <c r="H300" s="68" t="s">
        <v>89</v>
      </c>
      <c r="I300" s="68">
        <v>10</v>
      </c>
      <c r="J300" s="68">
        <v>3</v>
      </c>
      <c r="K300" s="70" t="str">
        <f t="shared" si="44"/>
        <v>CEA</v>
      </c>
      <c r="L300" s="71" t="str">
        <f t="shared" si="45"/>
        <v>A</v>
      </c>
      <c r="M300" s="72" t="str">
        <f t="shared" si="46"/>
        <v>Média</v>
      </c>
      <c r="N300" s="70">
        <f t="shared" si="47"/>
        <v>4</v>
      </c>
      <c r="O300" s="73">
        <f>IF(H300="I",N300*Contagem!$U$11,IF(H300="E",N300*Contagem!$U$13,IF(H300="A",N300*Contagem!$U$12,IF(H300="T",N300*Contagem!$U$14,""))))</f>
        <v>4</v>
      </c>
      <c r="P300" s="73" t="s">
        <v>204</v>
      </c>
      <c r="Q300" s="122" t="s">
        <v>297</v>
      </c>
      <c r="R300" s="115"/>
      <c r="S300" s="115"/>
      <c r="T300" s="115"/>
      <c r="U300" s="115"/>
    </row>
    <row r="301" spans="1:21" s="66" customFormat="1" ht="13.5" customHeight="1" x14ac:dyDescent="0.25">
      <c r="A301" s="148" t="s">
        <v>295</v>
      </c>
      <c r="B301" s="149"/>
      <c r="C301" s="149"/>
      <c r="D301" s="149"/>
      <c r="E301" s="149"/>
      <c r="F301" s="150"/>
      <c r="G301" s="68" t="s">
        <v>38</v>
      </c>
      <c r="H301" s="68" t="s">
        <v>89</v>
      </c>
      <c r="I301" s="68">
        <v>4</v>
      </c>
      <c r="J301" s="68">
        <v>1</v>
      </c>
      <c r="K301" s="70" t="str">
        <f t="shared" si="44"/>
        <v>CEL</v>
      </c>
      <c r="L301" s="71" t="str">
        <f t="shared" si="45"/>
        <v>L</v>
      </c>
      <c r="M301" s="72" t="str">
        <f t="shared" si="46"/>
        <v>Baixa</v>
      </c>
      <c r="N301" s="70">
        <f t="shared" si="47"/>
        <v>3</v>
      </c>
      <c r="O301" s="73">
        <f>IF(H301="I",N301*Contagem!$U$11,IF(H301="E",N301*Contagem!$U$13,IF(H301="A",N301*Contagem!$U$12,IF(H301="T",N301*Contagem!$U$14,""))))</f>
        <v>3</v>
      </c>
      <c r="P301" s="73" t="s">
        <v>204</v>
      </c>
      <c r="Q301" s="115"/>
      <c r="R301" s="115"/>
      <c r="S301" s="115"/>
      <c r="T301" s="115"/>
      <c r="U301" s="115"/>
    </row>
    <row r="302" spans="1:21" s="66" customFormat="1" ht="13.5" customHeight="1" x14ac:dyDescent="0.25">
      <c r="A302" s="148" t="s">
        <v>299</v>
      </c>
      <c r="B302" s="149"/>
      <c r="C302" s="149"/>
      <c r="D302" s="149"/>
      <c r="E302" s="149"/>
      <c r="F302" s="150"/>
      <c r="G302" s="68" t="s">
        <v>38</v>
      </c>
      <c r="H302" s="68" t="s">
        <v>89</v>
      </c>
      <c r="I302" s="68">
        <v>6</v>
      </c>
      <c r="J302" s="68">
        <v>1</v>
      </c>
      <c r="K302" s="70" t="str">
        <f t="shared" si="44"/>
        <v>CEL</v>
      </c>
      <c r="L302" s="71" t="str">
        <f t="shared" si="45"/>
        <v>L</v>
      </c>
      <c r="M302" s="72" t="str">
        <f t="shared" si="46"/>
        <v>Baixa</v>
      </c>
      <c r="N302" s="70">
        <f t="shared" si="47"/>
        <v>3</v>
      </c>
      <c r="O302" s="73">
        <f>IF(H302="I",N302*Contagem!$U$11,IF(H302="E",N302*Contagem!$U$13,IF(H302="A",N302*Contagem!$U$12,IF(H302="T",N302*Contagem!$U$14,""))))</f>
        <v>3</v>
      </c>
      <c r="P302" s="73" t="s">
        <v>204</v>
      </c>
      <c r="Q302" s="115" t="s">
        <v>300</v>
      </c>
      <c r="R302" s="115"/>
      <c r="S302" s="115"/>
      <c r="T302" s="115"/>
      <c r="U302" s="115"/>
    </row>
    <row r="303" spans="1:21" s="66" customFormat="1" ht="13.5" customHeight="1" x14ac:dyDescent="0.25">
      <c r="A303" s="148" t="s">
        <v>301</v>
      </c>
      <c r="B303" s="149"/>
      <c r="C303" s="149"/>
      <c r="D303" s="149"/>
      <c r="E303" s="149"/>
      <c r="F303" s="150"/>
      <c r="G303" s="68" t="s">
        <v>40</v>
      </c>
      <c r="H303" s="68" t="s">
        <v>89</v>
      </c>
      <c r="I303" s="68">
        <v>15</v>
      </c>
      <c r="J303" s="68">
        <v>4</v>
      </c>
      <c r="K303" s="70" t="str">
        <f t="shared" si="44"/>
        <v>SEH</v>
      </c>
      <c r="L303" s="71" t="str">
        <f t="shared" si="45"/>
        <v>H</v>
      </c>
      <c r="M303" s="72" t="str">
        <f t="shared" si="46"/>
        <v>Alta</v>
      </c>
      <c r="N303" s="70">
        <f t="shared" si="47"/>
        <v>7</v>
      </c>
      <c r="O303" s="73">
        <f>IF(H303="I",N303*Contagem!$U$11,IF(H303="E",N303*Contagem!$U$13,IF(H303="A",N303*Contagem!$U$12,IF(H303="T",N303*Contagem!$U$14,""))))</f>
        <v>7</v>
      </c>
      <c r="P303" s="73" t="s">
        <v>204</v>
      </c>
      <c r="Q303" s="122" t="s">
        <v>302</v>
      </c>
      <c r="R303" s="115"/>
      <c r="S303" s="115"/>
      <c r="T303" s="115"/>
      <c r="U303" s="115"/>
    </row>
    <row r="304" spans="1:21" s="66" customFormat="1" ht="13.5" customHeight="1" x14ac:dyDescent="0.25">
      <c r="A304" s="148"/>
      <c r="B304" s="149"/>
      <c r="C304" s="149"/>
      <c r="D304" s="149"/>
      <c r="E304" s="149"/>
      <c r="F304" s="150"/>
      <c r="G304" s="68"/>
      <c r="H304" s="68"/>
      <c r="I304" s="68"/>
      <c r="J304" s="68"/>
      <c r="K304" s="70" t="str">
        <f t="shared" si="44"/>
        <v/>
      </c>
      <c r="L304" s="71" t="str">
        <f t="shared" si="45"/>
        <v/>
      </c>
      <c r="M304" s="72" t="str">
        <f t="shared" si="46"/>
        <v/>
      </c>
      <c r="N304" s="70" t="str">
        <f t="shared" si="47"/>
        <v/>
      </c>
      <c r="O304" s="73" t="str">
        <f>IF(H304="I",N304*Contagem!$U$11,IF(H304="E",N304*Contagem!$U$13,IF(H304="A",N304*Contagem!$U$12,IF(H304="T",N304*Contagem!$U$14,""))))</f>
        <v/>
      </c>
      <c r="P304" s="73"/>
      <c r="Q304" s="115"/>
      <c r="R304" s="115"/>
      <c r="S304" s="115"/>
      <c r="T304" s="115"/>
      <c r="U304" s="115"/>
    </row>
    <row r="305" spans="1:21" s="66" customFormat="1" ht="13.5" customHeight="1" x14ac:dyDescent="0.25">
      <c r="A305" s="145" t="s">
        <v>303</v>
      </c>
      <c r="B305" s="146"/>
      <c r="C305" s="146"/>
      <c r="D305" s="146"/>
      <c r="E305" s="146"/>
      <c r="F305" s="147"/>
      <c r="G305" s="68"/>
      <c r="H305" s="68"/>
      <c r="I305" s="68"/>
      <c r="J305" s="68"/>
      <c r="K305" s="70" t="str">
        <f t="shared" si="44"/>
        <v/>
      </c>
      <c r="L305" s="71" t="str">
        <f t="shared" si="45"/>
        <v/>
      </c>
      <c r="M305" s="72" t="str">
        <f t="shared" si="46"/>
        <v/>
      </c>
      <c r="N305" s="70" t="str">
        <f t="shared" si="47"/>
        <v/>
      </c>
      <c r="O305" s="73" t="str">
        <f>IF(H305="I",N305*Contagem!$U$11,IF(H305="E",N305*Contagem!$U$13,IF(H305="A",N305*Contagem!$U$12,IF(H305="T",N305*Contagem!$U$14,""))))</f>
        <v/>
      </c>
      <c r="P305" s="73" t="s">
        <v>204</v>
      </c>
      <c r="Q305" s="115"/>
      <c r="R305" s="115"/>
      <c r="S305" s="115"/>
      <c r="T305" s="115"/>
      <c r="U305" s="115"/>
    </row>
    <row r="306" spans="1:21" s="66" customFormat="1" ht="13.5" customHeight="1" x14ac:dyDescent="0.25">
      <c r="A306" s="148" t="s">
        <v>118</v>
      </c>
      <c r="B306" s="146"/>
      <c r="C306" s="146"/>
      <c r="D306" s="146"/>
      <c r="E306" s="146"/>
      <c r="F306" s="147"/>
      <c r="G306" s="68" t="s">
        <v>39</v>
      </c>
      <c r="H306" s="68" t="s">
        <v>89</v>
      </c>
      <c r="I306" s="68">
        <v>5</v>
      </c>
      <c r="J306" s="68">
        <v>2</v>
      </c>
      <c r="K306" s="70" t="str">
        <f t="shared" si="44"/>
        <v>EEA</v>
      </c>
      <c r="L306" s="71" t="str">
        <f t="shared" si="45"/>
        <v>A</v>
      </c>
      <c r="M306" s="72" t="str">
        <f t="shared" si="46"/>
        <v>Média</v>
      </c>
      <c r="N306" s="70">
        <f t="shared" si="47"/>
        <v>4</v>
      </c>
      <c r="O306" s="73">
        <f>IF(H306="I",N306*Contagem!$U$11,IF(H306="E",N306*Contagem!$U$13,IF(H306="A",N306*Contagem!$U$12,IF(H306="T",N306*Contagem!$U$14,""))))</f>
        <v>4</v>
      </c>
      <c r="P306" s="73" t="s">
        <v>204</v>
      </c>
      <c r="Q306" s="115" t="s">
        <v>304</v>
      </c>
      <c r="R306" s="115"/>
      <c r="S306" s="115"/>
      <c r="T306" s="115"/>
      <c r="U306" s="115"/>
    </row>
    <row r="307" spans="1:21" s="66" customFormat="1" ht="13.5" customHeight="1" x14ac:dyDescent="0.25">
      <c r="A307" s="148" t="s">
        <v>119</v>
      </c>
      <c r="B307" s="149"/>
      <c r="C307" s="149"/>
      <c r="D307" s="149"/>
      <c r="E307" s="149"/>
      <c r="F307" s="150"/>
      <c r="G307" s="68" t="s">
        <v>39</v>
      </c>
      <c r="H307" s="68" t="s">
        <v>89</v>
      </c>
      <c r="I307" s="68">
        <v>5</v>
      </c>
      <c r="J307" s="68">
        <v>2</v>
      </c>
      <c r="K307" s="70" t="str">
        <f t="shared" si="44"/>
        <v>EEA</v>
      </c>
      <c r="L307" s="71" t="str">
        <f t="shared" si="45"/>
        <v>A</v>
      </c>
      <c r="M307" s="72" t="str">
        <f t="shared" si="46"/>
        <v>Média</v>
      </c>
      <c r="N307" s="70">
        <f t="shared" si="47"/>
        <v>4</v>
      </c>
      <c r="O307" s="73">
        <f>IF(H307="I",N307*Contagem!$U$11,IF(H307="E",N307*Contagem!$U$13,IF(H307="A",N307*Contagem!$U$12,IF(H307="T",N307*Contagem!$U$14,""))))</f>
        <v>4</v>
      </c>
      <c r="P307" s="73" t="s">
        <v>204</v>
      </c>
      <c r="Q307" s="122" t="s">
        <v>304</v>
      </c>
      <c r="R307" s="115"/>
      <c r="S307" s="115"/>
      <c r="T307" s="115"/>
      <c r="U307" s="115"/>
    </row>
    <row r="308" spans="1:21" s="66" customFormat="1" ht="13.5" customHeight="1" x14ac:dyDescent="0.25">
      <c r="A308" s="148" t="s">
        <v>120</v>
      </c>
      <c r="B308" s="149"/>
      <c r="C308" s="149"/>
      <c r="D308" s="149"/>
      <c r="E308" s="149"/>
      <c r="F308" s="150"/>
      <c r="G308" s="68" t="s">
        <v>39</v>
      </c>
      <c r="H308" s="68" t="s">
        <v>89</v>
      </c>
      <c r="I308" s="68">
        <v>3</v>
      </c>
      <c r="J308" s="68">
        <v>2</v>
      </c>
      <c r="K308" s="70" t="str">
        <f t="shared" si="44"/>
        <v>EEL</v>
      </c>
      <c r="L308" s="71" t="str">
        <f t="shared" si="45"/>
        <v>L</v>
      </c>
      <c r="M308" s="72" t="str">
        <f t="shared" si="46"/>
        <v>Baixa</v>
      </c>
      <c r="N308" s="70">
        <f t="shared" si="47"/>
        <v>3</v>
      </c>
      <c r="O308" s="73">
        <f>IF(H308="I",N308*Contagem!$U$11,IF(H308="E",N308*Contagem!$U$13,IF(H308="A",N308*Contagem!$U$12,IF(H308="T",N308*Contagem!$U$14,""))))</f>
        <v>3</v>
      </c>
      <c r="P308" s="73" t="s">
        <v>204</v>
      </c>
      <c r="Q308" s="122" t="s">
        <v>304</v>
      </c>
      <c r="R308" s="115"/>
      <c r="S308" s="115"/>
      <c r="T308" s="115"/>
      <c r="U308" s="115"/>
    </row>
    <row r="309" spans="1:21" s="66" customFormat="1" ht="13.5" customHeight="1" x14ac:dyDescent="0.25">
      <c r="A309" s="148" t="s">
        <v>81</v>
      </c>
      <c r="B309" s="149"/>
      <c r="C309" s="149"/>
      <c r="D309" s="149"/>
      <c r="E309" s="149"/>
      <c r="F309" s="150"/>
      <c r="G309" s="68" t="s">
        <v>38</v>
      </c>
      <c r="H309" s="68" t="s">
        <v>89</v>
      </c>
      <c r="I309" s="68">
        <v>6</v>
      </c>
      <c r="J309" s="68">
        <v>1</v>
      </c>
      <c r="K309" s="70" t="str">
        <f t="shared" si="44"/>
        <v>CEL</v>
      </c>
      <c r="L309" s="71" t="str">
        <f t="shared" si="45"/>
        <v>L</v>
      </c>
      <c r="M309" s="72" t="str">
        <f t="shared" si="46"/>
        <v>Baixa</v>
      </c>
      <c r="N309" s="70">
        <f t="shared" si="47"/>
        <v>3</v>
      </c>
      <c r="O309" s="73">
        <f>IF(H309="I",N309*Contagem!$U$11,IF(H309="E",N309*Contagem!$U$13,IF(H309="A",N309*Contagem!$U$12,IF(H309="T",N309*Contagem!$U$14,""))))</f>
        <v>3</v>
      </c>
      <c r="P309" s="73" t="s">
        <v>204</v>
      </c>
      <c r="Q309" s="122" t="s">
        <v>305</v>
      </c>
      <c r="R309" s="115"/>
      <c r="S309" s="115"/>
      <c r="T309" s="115"/>
      <c r="U309" s="115"/>
    </row>
    <row r="310" spans="1:21" s="66" customFormat="1" ht="13.5" customHeight="1" x14ac:dyDescent="0.25">
      <c r="A310" s="148" t="s">
        <v>306</v>
      </c>
      <c r="B310" s="149"/>
      <c r="C310" s="149"/>
      <c r="D310" s="149"/>
      <c r="E310" s="149"/>
      <c r="F310" s="150"/>
      <c r="G310" s="68" t="s">
        <v>40</v>
      </c>
      <c r="H310" s="68" t="s">
        <v>89</v>
      </c>
      <c r="I310" s="68">
        <v>15</v>
      </c>
      <c r="J310" s="68">
        <v>4</v>
      </c>
      <c r="K310" s="70" t="str">
        <f t="shared" si="44"/>
        <v>SEH</v>
      </c>
      <c r="L310" s="71" t="str">
        <f t="shared" si="45"/>
        <v>H</v>
      </c>
      <c r="M310" s="72" t="str">
        <f t="shared" si="46"/>
        <v>Alta</v>
      </c>
      <c r="N310" s="70">
        <f t="shared" si="47"/>
        <v>7</v>
      </c>
      <c r="O310" s="73">
        <f>IF(H310="I",N310*Contagem!$U$11,IF(H310="E",N310*Contagem!$U$13,IF(H310="A",N310*Contagem!$U$12,IF(H310="T",N310*Contagem!$U$14,""))))</f>
        <v>7</v>
      </c>
      <c r="P310" s="73" t="s">
        <v>204</v>
      </c>
      <c r="Q310" s="122" t="s">
        <v>307</v>
      </c>
      <c r="R310" s="115"/>
      <c r="S310" s="115"/>
      <c r="T310" s="115"/>
      <c r="U310" s="115"/>
    </row>
    <row r="311" spans="1:21" s="66" customFormat="1" ht="13.5" customHeight="1" x14ac:dyDescent="0.25">
      <c r="A311" s="145"/>
      <c r="B311" s="146"/>
      <c r="C311" s="146"/>
      <c r="D311" s="146"/>
      <c r="E311" s="146"/>
      <c r="F311" s="147"/>
      <c r="G311" s="68"/>
      <c r="H311" s="68"/>
      <c r="I311" s="68"/>
      <c r="J311" s="68"/>
      <c r="K311" s="70" t="str">
        <f t="shared" si="44"/>
        <v/>
      </c>
      <c r="L311" s="71" t="str">
        <f t="shared" si="45"/>
        <v/>
      </c>
      <c r="M311" s="72" t="str">
        <f t="shared" si="46"/>
        <v/>
      </c>
      <c r="N311" s="70" t="str">
        <f t="shared" si="47"/>
        <v/>
      </c>
      <c r="O311" s="73" t="str">
        <f>IF(H311="I",N311*Contagem!$U$11,IF(H311="E",N311*Contagem!$U$13,IF(H311="A",N311*Contagem!$U$12,IF(H311="T",N311*Contagem!$U$14,""))))</f>
        <v/>
      </c>
      <c r="P311" s="73"/>
      <c r="Q311" s="115"/>
      <c r="R311" s="115"/>
      <c r="S311" s="115"/>
      <c r="T311" s="115"/>
      <c r="U311" s="115"/>
    </row>
    <row r="312" spans="1:21" s="66" customFormat="1" ht="13.5" customHeight="1" x14ac:dyDescent="0.25">
      <c r="A312" s="145" t="s">
        <v>308</v>
      </c>
      <c r="B312" s="146"/>
      <c r="C312" s="146"/>
      <c r="D312" s="146"/>
      <c r="E312" s="146"/>
      <c r="F312" s="147"/>
      <c r="G312" s="68"/>
      <c r="H312" s="68"/>
      <c r="I312" s="68"/>
      <c r="J312" s="68"/>
      <c r="K312" s="70" t="str">
        <f t="shared" si="44"/>
        <v/>
      </c>
      <c r="L312" s="71" t="str">
        <f t="shared" si="45"/>
        <v/>
      </c>
      <c r="M312" s="72" t="str">
        <f t="shared" si="46"/>
        <v/>
      </c>
      <c r="N312" s="70" t="str">
        <f t="shared" si="47"/>
        <v/>
      </c>
      <c r="O312" s="73" t="str">
        <f>IF(H312="I",N312*Contagem!$U$11,IF(H312="E",N312*Contagem!$U$13,IF(H312="A",N312*Contagem!$U$12,IF(H312="T",N312*Contagem!$U$14,""))))</f>
        <v/>
      </c>
      <c r="P312" s="73" t="s">
        <v>204</v>
      </c>
      <c r="Q312" s="115"/>
      <c r="R312" s="115"/>
      <c r="S312" s="115"/>
      <c r="T312" s="115"/>
      <c r="U312" s="115"/>
    </row>
    <row r="313" spans="1:21" s="66" customFormat="1" ht="13.5" customHeight="1" x14ac:dyDescent="0.25">
      <c r="A313" s="148" t="s">
        <v>118</v>
      </c>
      <c r="B313" s="146"/>
      <c r="C313" s="146"/>
      <c r="D313" s="146"/>
      <c r="E313" s="146"/>
      <c r="F313" s="147"/>
      <c r="G313" s="68" t="s">
        <v>39</v>
      </c>
      <c r="H313" s="68" t="s">
        <v>89</v>
      </c>
      <c r="I313" s="68">
        <v>45</v>
      </c>
      <c r="J313" s="68">
        <v>2</v>
      </c>
      <c r="K313" s="70" t="str">
        <f t="shared" si="44"/>
        <v>EEH</v>
      </c>
      <c r="L313" s="71" t="str">
        <f t="shared" si="45"/>
        <v>H</v>
      </c>
      <c r="M313" s="72" t="str">
        <f t="shared" si="46"/>
        <v>Alta</v>
      </c>
      <c r="N313" s="70">
        <f t="shared" si="47"/>
        <v>6</v>
      </c>
      <c r="O313" s="73">
        <f>IF(H313="I",N313*Contagem!$U$11,IF(H313="E",N313*Contagem!$U$13,IF(H313="A",N313*Contagem!$U$12,IF(H313="T",N313*Contagem!$U$14,""))))</f>
        <v>6</v>
      </c>
      <c r="P313" s="73" t="s">
        <v>204</v>
      </c>
      <c r="Q313" s="116" t="s">
        <v>310</v>
      </c>
      <c r="R313" s="115"/>
      <c r="S313" s="115"/>
      <c r="T313" s="115"/>
      <c r="U313" s="115"/>
    </row>
    <row r="314" spans="1:21" s="66" customFormat="1" ht="13.5" customHeight="1" x14ac:dyDescent="0.25">
      <c r="A314" s="148" t="s">
        <v>119</v>
      </c>
      <c r="B314" s="149"/>
      <c r="C314" s="149"/>
      <c r="D314" s="149"/>
      <c r="E314" s="149"/>
      <c r="F314" s="150"/>
      <c r="G314" s="68" t="s">
        <v>39</v>
      </c>
      <c r="H314" s="68" t="s">
        <v>89</v>
      </c>
      <c r="I314" s="68">
        <v>45</v>
      </c>
      <c r="J314" s="68">
        <v>2</v>
      </c>
      <c r="K314" s="70" t="str">
        <f t="shared" si="44"/>
        <v>EEH</v>
      </c>
      <c r="L314" s="71" t="str">
        <f t="shared" si="45"/>
        <v>H</v>
      </c>
      <c r="M314" s="72" t="str">
        <f t="shared" si="46"/>
        <v>Alta</v>
      </c>
      <c r="N314" s="70">
        <f t="shared" si="47"/>
        <v>6</v>
      </c>
      <c r="O314" s="73">
        <f>IF(H314="I",N314*Contagem!$U$11,IF(H314="E",N314*Contagem!$U$13,IF(H314="A",N314*Contagem!$U$12,IF(H314="T",N314*Contagem!$U$14,""))))</f>
        <v>6</v>
      </c>
      <c r="P314" s="73" t="s">
        <v>204</v>
      </c>
      <c r="Q314" s="122" t="s">
        <v>310</v>
      </c>
      <c r="R314" s="115"/>
      <c r="S314" s="115"/>
      <c r="T314" s="115"/>
      <c r="U314" s="115"/>
    </row>
    <row r="315" spans="1:21" s="66" customFormat="1" ht="13.5" customHeight="1" x14ac:dyDescent="0.25">
      <c r="A315" s="148" t="s">
        <v>120</v>
      </c>
      <c r="B315" s="149"/>
      <c r="C315" s="149"/>
      <c r="D315" s="149"/>
      <c r="E315" s="149"/>
      <c r="F315" s="150"/>
      <c r="G315" s="68" t="s">
        <v>39</v>
      </c>
      <c r="H315" s="68" t="s">
        <v>89</v>
      </c>
      <c r="I315" s="68">
        <v>3</v>
      </c>
      <c r="J315" s="68">
        <v>2</v>
      </c>
      <c r="K315" s="70" t="str">
        <f t="shared" si="44"/>
        <v>EEL</v>
      </c>
      <c r="L315" s="71" t="str">
        <f t="shared" si="45"/>
        <v>L</v>
      </c>
      <c r="M315" s="72" t="str">
        <f t="shared" si="46"/>
        <v>Baixa</v>
      </c>
      <c r="N315" s="70">
        <f t="shared" si="47"/>
        <v>3</v>
      </c>
      <c r="O315" s="73">
        <f>IF(H315="I",N315*Contagem!$U$11,IF(H315="E",N315*Contagem!$U$13,IF(H315="A",N315*Contagem!$U$12,IF(H315="T",N315*Contagem!$U$14,""))))</f>
        <v>3</v>
      </c>
      <c r="P315" s="73" t="s">
        <v>204</v>
      </c>
      <c r="Q315" s="122" t="s">
        <v>310</v>
      </c>
      <c r="R315" s="115"/>
      <c r="S315" s="115"/>
      <c r="T315" s="115"/>
      <c r="U315" s="115"/>
    </row>
    <row r="316" spans="1:21" s="66" customFormat="1" ht="13.5" customHeight="1" x14ac:dyDescent="0.25">
      <c r="A316" s="148" t="s">
        <v>81</v>
      </c>
      <c r="B316" s="149"/>
      <c r="C316" s="149"/>
      <c r="D316" s="149"/>
      <c r="E316" s="149"/>
      <c r="F316" s="150"/>
      <c r="G316" s="68" t="s">
        <v>38</v>
      </c>
      <c r="H316" s="68" t="s">
        <v>89</v>
      </c>
      <c r="I316" s="68">
        <v>5</v>
      </c>
      <c r="J316" s="68">
        <v>1</v>
      </c>
      <c r="K316" s="70" t="str">
        <f t="shared" si="44"/>
        <v>CEL</v>
      </c>
      <c r="L316" s="71" t="str">
        <f t="shared" si="45"/>
        <v>L</v>
      </c>
      <c r="M316" s="72" t="str">
        <f t="shared" si="46"/>
        <v>Baixa</v>
      </c>
      <c r="N316" s="70">
        <f t="shared" si="47"/>
        <v>3</v>
      </c>
      <c r="O316" s="73">
        <f>IF(H316="I",N316*Contagem!$U$11,IF(H316="E",N316*Contagem!$U$13,IF(H316="A",N316*Contagem!$U$12,IF(H316="T",N316*Contagem!$U$14,""))))</f>
        <v>3</v>
      </c>
      <c r="P316" s="73" t="s">
        <v>204</v>
      </c>
      <c r="Q316" s="116"/>
      <c r="R316" s="115"/>
      <c r="S316" s="115"/>
      <c r="T316" s="115"/>
      <c r="U316" s="115"/>
    </row>
    <row r="317" spans="1:21" s="66" customFormat="1" ht="13.5" customHeight="1" x14ac:dyDescent="0.25">
      <c r="A317" s="148" t="s">
        <v>121</v>
      </c>
      <c r="B317" s="149"/>
      <c r="C317" s="149"/>
      <c r="D317" s="149"/>
      <c r="E317" s="149"/>
      <c r="F317" s="150"/>
      <c r="G317" s="68" t="s">
        <v>38</v>
      </c>
      <c r="H317" s="68" t="s">
        <v>89</v>
      </c>
      <c r="I317" s="68">
        <v>45</v>
      </c>
      <c r="J317" s="68">
        <v>2</v>
      </c>
      <c r="K317" s="70" t="str">
        <f t="shared" si="44"/>
        <v>CEH</v>
      </c>
      <c r="L317" s="71" t="str">
        <f t="shared" si="45"/>
        <v>H</v>
      </c>
      <c r="M317" s="72" t="str">
        <f t="shared" si="46"/>
        <v>Alta</v>
      </c>
      <c r="N317" s="70">
        <f t="shared" si="47"/>
        <v>6</v>
      </c>
      <c r="O317" s="73">
        <f>IF(H317="I",N317*Contagem!$U$11,IF(H317="E",N317*Contagem!$U$13,IF(H317="A",N317*Contagem!$U$12,IF(H317="T",N317*Contagem!$U$14,""))))</f>
        <v>6</v>
      </c>
      <c r="P317" s="73" t="s">
        <v>204</v>
      </c>
      <c r="Q317" s="122" t="s">
        <v>311</v>
      </c>
      <c r="R317" s="115"/>
      <c r="S317" s="115"/>
      <c r="T317" s="115"/>
      <c r="U317" s="115"/>
    </row>
    <row r="318" spans="1:21" s="66" customFormat="1" ht="13.5" customHeight="1" x14ac:dyDescent="0.25">
      <c r="A318" s="148" t="s">
        <v>309</v>
      </c>
      <c r="B318" s="149"/>
      <c r="C318" s="149"/>
      <c r="D318" s="149"/>
      <c r="E318" s="149"/>
      <c r="F318" s="150"/>
      <c r="G318" s="68" t="s">
        <v>38</v>
      </c>
      <c r="H318" s="68" t="s">
        <v>89</v>
      </c>
      <c r="I318" s="68">
        <v>4</v>
      </c>
      <c r="J318" s="68">
        <v>1</v>
      </c>
      <c r="K318" s="70" t="str">
        <f t="shared" si="44"/>
        <v>CEL</v>
      </c>
      <c r="L318" s="71" t="str">
        <f t="shared" si="45"/>
        <v>L</v>
      </c>
      <c r="M318" s="72" t="str">
        <f t="shared" si="46"/>
        <v>Baixa</v>
      </c>
      <c r="N318" s="70">
        <f t="shared" si="47"/>
        <v>3</v>
      </c>
      <c r="O318" s="73">
        <f>IF(H318="I",N318*Contagem!$U$11,IF(H318="E",N318*Contagem!$U$13,IF(H318="A",N318*Contagem!$U$12,IF(H318="T",N318*Contagem!$U$14,""))))</f>
        <v>3</v>
      </c>
      <c r="P318" s="73" t="s">
        <v>204</v>
      </c>
      <c r="Q318" s="115"/>
      <c r="R318" s="115"/>
      <c r="S318" s="115"/>
      <c r="T318" s="115"/>
      <c r="U318" s="115"/>
    </row>
    <row r="319" spans="1:21" s="66" customFormat="1" ht="13.5" customHeight="1" x14ac:dyDescent="0.25">
      <c r="A319" s="148"/>
      <c r="B319" s="149"/>
      <c r="C319" s="149"/>
      <c r="D319" s="149"/>
      <c r="E319" s="149"/>
      <c r="F319" s="150"/>
      <c r="G319" s="68"/>
      <c r="H319" s="68"/>
      <c r="I319" s="68"/>
      <c r="J319" s="68"/>
      <c r="K319" s="70" t="str">
        <f t="shared" si="44"/>
        <v/>
      </c>
      <c r="L319" s="71" t="str">
        <f t="shared" si="45"/>
        <v/>
      </c>
      <c r="M319" s="72" t="str">
        <f t="shared" si="46"/>
        <v/>
      </c>
      <c r="N319" s="70" t="str">
        <f t="shared" si="47"/>
        <v/>
      </c>
      <c r="O319" s="73" t="str">
        <f>IF(H319="I",N319*Contagem!$U$11,IF(H319="E",N319*Contagem!$U$13,IF(H319="A",N319*Contagem!$U$12,IF(H319="T",N319*Contagem!$U$14,""))))</f>
        <v/>
      </c>
      <c r="P319" s="73"/>
      <c r="Q319" s="115"/>
      <c r="R319" s="115"/>
      <c r="S319" s="115"/>
      <c r="T319" s="115"/>
      <c r="U319" s="115"/>
    </row>
    <row r="320" spans="1:21" s="66" customFormat="1" ht="13.5" customHeight="1" x14ac:dyDescent="0.25">
      <c r="A320" s="145" t="s">
        <v>313</v>
      </c>
      <c r="B320" s="146"/>
      <c r="C320" s="146"/>
      <c r="D320" s="146"/>
      <c r="E320" s="146"/>
      <c r="F320" s="147"/>
      <c r="G320" s="68"/>
      <c r="H320" s="68"/>
      <c r="I320" s="68"/>
      <c r="J320" s="68"/>
      <c r="K320" s="70" t="str">
        <f t="shared" si="44"/>
        <v/>
      </c>
      <c r="L320" s="71" t="str">
        <f t="shared" si="45"/>
        <v/>
      </c>
      <c r="M320" s="72" t="str">
        <f t="shared" si="46"/>
        <v/>
      </c>
      <c r="N320" s="70" t="str">
        <f t="shared" si="47"/>
        <v/>
      </c>
      <c r="O320" s="73" t="str">
        <f>IF(H320="I",N320*Contagem!$U$11,IF(H320="E",N320*Contagem!$U$13,IF(H320="A",N320*Contagem!$U$12,IF(H320="T",N320*Contagem!$U$14,""))))</f>
        <v/>
      </c>
      <c r="P320" s="73" t="s">
        <v>204</v>
      </c>
      <c r="Q320" s="115"/>
      <c r="R320" s="115"/>
      <c r="S320" s="115"/>
      <c r="T320" s="115"/>
      <c r="U320" s="115"/>
    </row>
    <row r="321" spans="1:21" s="66" customFormat="1" ht="13.5" customHeight="1" x14ac:dyDescent="0.25">
      <c r="A321" s="148" t="s">
        <v>118</v>
      </c>
      <c r="B321" s="146"/>
      <c r="C321" s="146"/>
      <c r="D321" s="146"/>
      <c r="E321" s="146"/>
      <c r="F321" s="147"/>
      <c r="G321" s="68" t="s">
        <v>39</v>
      </c>
      <c r="H321" s="68" t="s">
        <v>89</v>
      </c>
      <c r="I321" s="68">
        <v>7</v>
      </c>
      <c r="J321" s="68">
        <v>2</v>
      </c>
      <c r="K321" s="70" t="str">
        <f t="shared" si="44"/>
        <v>EEA</v>
      </c>
      <c r="L321" s="71" t="str">
        <f t="shared" si="45"/>
        <v>A</v>
      </c>
      <c r="M321" s="72" t="str">
        <f t="shared" si="46"/>
        <v>Média</v>
      </c>
      <c r="N321" s="70">
        <f t="shared" si="47"/>
        <v>4</v>
      </c>
      <c r="O321" s="73">
        <f>IF(H321="I",N321*Contagem!$U$11,IF(H321="E",N321*Contagem!$U$13,IF(H321="A",N321*Contagem!$U$12,IF(H321="T",N321*Contagem!$U$14,""))))</f>
        <v>4</v>
      </c>
      <c r="P321" s="73" t="s">
        <v>204</v>
      </c>
      <c r="Q321" s="116" t="s">
        <v>314</v>
      </c>
      <c r="R321" s="115"/>
      <c r="S321" s="115"/>
      <c r="T321" s="115"/>
      <c r="U321" s="115"/>
    </row>
    <row r="322" spans="1:21" s="66" customFormat="1" ht="13.5" customHeight="1" x14ac:dyDescent="0.25">
      <c r="A322" s="148" t="s">
        <v>119</v>
      </c>
      <c r="B322" s="149"/>
      <c r="C322" s="149"/>
      <c r="D322" s="149"/>
      <c r="E322" s="149"/>
      <c r="F322" s="150"/>
      <c r="G322" s="68" t="s">
        <v>39</v>
      </c>
      <c r="H322" s="68" t="s">
        <v>89</v>
      </c>
      <c r="I322" s="68">
        <v>7</v>
      </c>
      <c r="J322" s="68">
        <v>2</v>
      </c>
      <c r="K322" s="70" t="str">
        <f t="shared" si="44"/>
        <v>EEA</v>
      </c>
      <c r="L322" s="71" t="str">
        <f t="shared" si="45"/>
        <v>A</v>
      </c>
      <c r="M322" s="72" t="str">
        <f t="shared" si="46"/>
        <v>Média</v>
      </c>
      <c r="N322" s="70">
        <f t="shared" si="47"/>
        <v>4</v>
      </c>
      <c r="O322" s="73">
        <f>IF(H322="I",N322*Contagem!$U$11,IF(H322="E",N322*Contagem!$U$13,IF(H322="A",N322*Contagem!$U$12,IF(H322="T",N322*Contagem!$U$14,""))))</f>
        <v>4</v>
      </c>
      <c r="P322" s="73" t="s">
        <v>204</v>
      </c>
      <c r="Q322" s="122" t="s">
        <v>314</v>
      </c>
      <c r="R322" s="115"/>
      <c r="S322" s="115"/>
      <c r="T322" s="115"/>
      <c r="U322" s="115"/>
    </row>
    <row r="323" spans="1:21" s="66" customFormat="1" ht="13.5" customHeight="1" x14ac:dyDescent="0.25">
      <c r="A323" s="148" t="s">
        <v>120</v>
      </c>
      <c r="B323" s="149"/>
      <c r="C323" s="149"/>
      <c r="D323" s="149"/>
      <c r="E323" s="149"/>
      <c r="F323" s="150"/>
      <c r="G323" s="68" t="s">
        <v>39</v>
      </c>
      <c r="H323" s="68" t="s">
        <v>89</v>
      </c>
      <c r="I323" s="68">
        <v>3</v>
      </c>
      <c r="J323" s="68">
        <v>2</v>
      </c>
      <c r="K323" s="70" t="str">
        <f t="shared" si="44"/>
        <v>EEL</v>
      </c>
      <c r="L323" s="71" t="str">
        <f t="shared" si="45"/>
        <v>L</v>
      </c>
      <c r="M323" s="72" t="str">
        <f t="shared" si="46"/>
        <v>Baixa</v>
      </c>
      <c r="N323" s="70">
        <f t="shared" si="47"/>
        <v>3</v>
      </c>
      <c r="O323" s="73">
        <f>IF(H323="I",N323*Contagem!$U$11,IF(H323="E",N323*Contagem!$U$13,IF(H323="A",N323*Contagem!$U$12,IF(H323="T",N323*Contagem!$U$14,""))))</f>
        <v>3</v>
      </c>
      <c r="P323" s="73" t="s">
        <v>204</v>
      </c>
      <c r="Q323" s="122" t="s">
        <v>314</v>
      </c>
      <c r="R323" s="115"/>
      <c r="S323" s="115"/>
      <c r="T323" s="115"/>
      <c r="U323" s="115"/>
    </row>
    <row r="324" spans="1:21" s="66" customFormat="1" ht="13.5" customHeight="1" x14ac:dyDescent="0.25">
      <c r="A324" s="148" t="s">
        <v>81</v>
      </c>
      <c r="B324" s="149"/>
      <c r="C324" s="149"/>
      <c r="D324" s="149"/>
      <c r="E324" s="149"/>
      <c r="F324" s="150"/>
      <c r="G324" s="68" t="s">
        <v>38</v>
      </c>
      <c r="H324" s="68" t="s">
        <v>89</v>
      </c>
      <c r="I324" s="68">
        <v>7</v>
      </c>
      <c r="J324" s="68">
        <v>1</v>
      </c>
      <c r="K324" s="70" t="str">
        <f t="shared" si="44"/>
        <v>CEL</v>
      </c>
      <c r="L324" s="71" t="str">
        <f t="shared" si="45"/>
        <v>L</v>
      </c>
      <c r="M324" s="72" t="str">
        <f t="shared" si="46"/>
        <v>Baixa</v>
      </c>
      <c r="N324" s="70">
        <f t="shared" si="47"/>
        <v>3</v>
      </c>
      <c r="O324" s="73">
        <f>IF(H324="I",N324*Contagem!$U$11,IF(H324="E",N324*Contagem!$U$13,IF(H324="A",N324*Contagem!$U$12,IF(H324="T",N324*Contagem!$U$14,""))))</f>
        <v>3</v>
      </c>
      <c r="P324" s="73" t="s">
        <v>204</v>
      </c>
      <c r="Q324" s="122" t="s">
        <v>315</v>
      </c>
      <c r="R324" s="115"/>
      <c r="S324" s="115"/>
      <c r="T324" s="115"/>
      <c r="U324" s="115"/>
    </row>
    <row r="325" spans="1:21" s="66" customFormat="1" ht="13.5" customHeight="1" x14ac:dyDescent="0.25">
      <c r="A325" s="148" t="s">
        <v>121</v>
      </c>
      <c r="B325" s="149"/>
      <c r="C325" s="149"/>
      <c r="D325" s="149"/>
      <c r="E325" s="149"/>
      <c r="F325" s="150"/>
      <c r="G325" s="68" t="s">
        <v>38</v>
      </c>
      <c r="H325" s="68" t="s">
        <v>89</v>
      </c>
      <c r="I325" s="68">
        <v>7</v>
      </c>
      <c r="J325" s="68">
        <v>1</v>
      </c>
      <c r="K325" s="70" t="str">
        <f t="shared" si="44"/>
        <v>CEL</v>
      </c>
      <c r="L325" s="71" t="str">
        <f t="shared" si="45"/>
        <v>L</v>
      </c>
      <c r="M325" s="72" t="str">
        <f t="shared" si="46"/>
        <v>Baixa</v>
      </c>
      <c r="N325" s="70">
        <f t="shared" si="47"/>
        <v>3</v>
      </c>
      <c r="O325" s="73">
        <f>IF(H325="I",N325*Contagem!$U$11,IF(H325="E",N325*Contagem!$U$13,IF(H325="A",N325*Contagem!$U$12,IF(H325="T",N325*Contagem!$U$14,""))))</f>
        <v>3</v>
      </c>
      <c r="P325" s="73" t="s">
        <v>204</v>
      </c>
      <c r="Q325" s="122" t="s">
        <v>315</v>
      </c>
      <c r="R325" s="115"/>
      <c r="S325" s="115"/>
      <c r="T325" s="115"/>
      <c r="U325" s="115"/>
    </row>
    <row r="326" spans="1:21" s="66" customFormat="1" ht="13.5" customHeight="1" x14ac:dyDescent="0.25">
      <c r="A326" s="145"/>
      <c r="B326" s="146"/>
      <c r="C326" s="146"/>
      <c r="D326" s="146"/>
      <c r="E326" s="146"/>
      <c r="F326" s="147"/>
      <c r="G326" s="68"/>
      <c r="H326" s="68"/>
      <c r="I326" s="68"/>
      <c r="J326" s="68"/>
      <c r="K326" s="70" t="str">
        <f t="shared" si="44"/>
        <v/>
      </c>
      <c r="L326" s="71" t="str">
        <f t="shared" si="45"/>
        <v/>
      </c>
      <c r="M326" s="72" t="str">
        <f t="shared" si="46"/>
        <v/>
      </c>
      <c r="N326" s="70" t="str">
        <f t="shared" si="47"/>
        <v/>
      </c>
      <c r="O326" s="73" t="str">
        <f>IF(H326="I",N326*Contagem!$U$11,IF(H326="E",N326*Contagem!$U$13,IF(H326="A",N326*Contagem!$U$12,IF(H326="T",N326*Contagem!$U$14,""))))</f>
        <v/>
      </c>
      <c r="P326" s="73"/>
      <c r="Q326" s="115"/>
      <c r="R326" s="115"/>
      <c r="S326" s="115"/>
      <c r="T326" s="115"/>
      <c r="U326" s="115"/>
    </row>
    <row r="327" spans="1:21" s="66" customFormat="1" ht="13.5" customHeight="1" x14ac:dyDescent="0.25">
      <c r="A327" s="145" t="s">
        <v>316</v>
      </c>
      <c r="B327" s="146"/>
      <c r="C327" s="146"/>
      <c r="D327" s="146"/>
      <c r="E327" s="146"/>
      <c r="F327" s="147"/>
      <c r="G327" s="68"/>
      <c r="H327" s="68"/>
      <c r="I327" s="68"/>
      <c r="J327" s="68"/>
      <c r="K327" s="70" t="str">
        <f t="shared" si="44"/>
        <v/>
      </c>
      <c r="L327" s="71" t="str">
        <f t="shared" si="45"/>
        <v/>
      </c>
      <c r="M327" s="72" t="str">
        <f t="shared" si="46"/>
        <v/>
      </c>
      <c r="N327" s="70" t="str">
        <f t="shared" si="47"/>
        <v/>
      </c>
      <c r="O327" s="73" t="str">
        <f>IF(H327="I",N327*Contagem!$U$11,IF(H327="E",N327*Contagem!$U$13,IF(H327="A",N327*Contagem!$U$12,IF(H327="T",N327*Contagem!$U$14,""))))</f>
        <v/>
      </c>
      <c r="P327" s="73" t="s">
        <v>204</v>
      </c>
      <c r="Q327" s="116"/>
      <c r="R327" s="115"/>
      <c r="S327" s="115"/>
      <c r="T327" s="115"/>
      <c r="U327" s="115"/>
    </row>
    <row r="328" spans="1:21" s="66" customFormat="1" ht="13.5" customHeight="1" x14ac:dyDescent="0.25">
      <c r="A328" s="148" t="s">
        <v>118</v>
      </c>
      <c r="B328" s="146"/>
      <c r="C328" s="146"/>
      <c r="D328" s="146"/>
      <c r="E328" s="146"/>
      <c r="F328" s="147"/>
      <c r="G328" s="68" t="s">
        <v>39</v>
      </c>
      <c r="H328" s="68" t="s">
        <v>89</v>
      </c>
      <c r="I328" s="68">
        <v>11</v>
      </c>
      <c r="J328" s="68">
        <v>2</v>
      </c>
      <c r="K328" s="70" t="str">
        <f t="shared" si="44"/>
        <v>EEA</v>
      </c>
      <c r="L328" s="71" t="str">
        <f t="shared" si="45"/>
        <v>A</v>
      </c>
      <c r="M328" s="72" t="str">
        <f t="shared" si="46"/>
        <v>Média</v>
      </c>
      <c r="N328" s="70">
        <f t="shared" si="47"/>
        <v>4</v>
      </c>
      <c r="O328" s="73">
        <f>IF(H328="I",N328*Contagem!$U$11,IF(H328="E",N328*Contagem!$U$13,IF(H328="A",N328*Contagem!$U$12,IF(H328="T",N328*Contagem!$U$14,""))))</f>
        <v>4</v>
      </c>
      <c r="P328" s="73" t="s">
        <v>204</v>
      </c>
      <c r="Q328" s="116" t="s">
        <v>317</v>
      </c>
      <c r="R328" s="115"/>
      <c r="S328" s="115"/>
      <c r="T328" s="115"/>
      <c r="U328" s="115"/>
    </row>
    <row r="329" spans="1:21" s="66" customFormat="1" ht="13.5" customHeight="1" x14ac:dyDescent="0.25">
      <c r="A329" s="148" t="s">
        <v>119</v>
      </c>
      <c r="B329" s="149"/>
      <c r="C329" s="149"/>
      <c r="D329" s="149"/>
      <c r="E329" s="149"/>
      <c r="F329" s="150"/>
      <c r="G329" s="68" t="s">
        <v>39</v>
      </c>
      <c r="H329" s="68" t="s">
        <v>89</v>
      </c>
      <c r="I329" s="68">
        <v>11</v>
      </c>
      <c r="J329" s="68">
        <v>2</v>
      </c>
      <c r="K329" s="70" t="str">
        <f t="shared" si="44"/>
        <v>EEA</v>
      </c>
      <c r="L329" s="71" t="str">
        <f t="shared" si="45"/>
        <v>A</v>
      </c>
      <c r="M329" s="72" t="str">
        <f t="shared" si="46"/>
        <v>Média</v>
      </c>
      <c r="N329" s="70">
        <f t="shared" si="47"/>
        <v>4</v>
      </c>
      <c r="O329" s="73">
        <f>IF(H329="I",N329*Contagem!$U$11,IF(H329="E",N329*Contagem!$U$13,IF(H329="A",N329*Contagem!$U$12,IF(H329="T",N329*Contagem!$U$14,""))))</f>
        <v>4</v>
      </c>
      <c r="P329" s="73" t="s">
        <v>204</v>
      </c>
      <c r="Q329" s="122" t="s">
        <v>317</v>
      </c>
      <c r="R329" s="115"/>
      <c r="S329" s="115"/>
      <c r="T329" s="115"/>
      <c r="U329" s="115"/>
    </row>
    <row r="330" spans="1:21" s="66" customFormat="1" ht="13.5" customHeight="1" x14ac:dyDescent="0.25">
      <c r="A330" s="148" t="s">
        <v>120</v>
      </c>
      <c r="B330" s="149"/>
      <c r="C330" s="149"/>
      <c r="D330" s="149"/>
      <c r="E330" s="149"/>
      <c r="F330" s="150"/>
      <c r="G330" s="68" t="s">
        <v>39</v>
      </c>
      <c r="H330" s="68" t="s">
        <v>89</v>
      </c>
      <c r="I330" s="68">
        <v>3</v>
      </c>
      <c r="J330" s="68">
        <v>2</v>
      </c>
      <c r="K330" s="70" t="str">
        <f t="shared" si="44"/>
        <v>EEL</v>
      </c>
      <c r="L330" s="71" t="str">
        <f t="shared" si="45"/>
        <v>L</v>
      </c>
      <c r="M330" s="72" t="str">
        <f t="shared" si="46"/>
        <v>Baixa</v>
      </c>
      <c r="N330" s="70">
        <f t="shared" si="47"/>
        <v>3</v>
      </c>
      <c r="O330" s="73">
        <f>IF(H330="I",N330*Contagem!$U$11,IF(H330="E",N330*Contagem!$U$13,IF(H330="A",N330*Contagem!$U$12,IF(H330="T",N330*Contagem!$U$14,""))))</f>
        <v>3</v>
      </c>
      <c r="P330" s="73" t="s">
        <v>204</v>
      </c>
      <c r="Q330" s="122" t="s">
        <v>317</v>
      </c>
      <c r="R330" s="115"/>
      <c r="S330" s="115"/>
      <c r="T330" s="115"/>
      <c r="U330" s="115"/>
    </row>
    <row r="331" spans="1:21" s="66" customFormat="1" ht="13.5" customHeight="1" x14ac:dyDescent="0.25">
      <c r="A331" s="148" t="s">
        <v>81</v>
      </c>
      <c r="B331" s="149"/>
      <c r="C331" s="149"/>
      <c r="D331" s="149"/>
      <c r="E331" s="149"/>
      <c r="F331" s="150"/>
      <c r="G331" s="68" t="s">
        <v>38</v>
      </c>
      <c r="H331" s="68" t="s">
        <v>89</v>
      </c>
      <c r="I331" s="68">
        <v>11</v>
      </c>
      <c r="J331" s="68">
        <v>1</v>
      </c>
      <c r="K331" s="70" t="str">
        <f t="shared" si="44"/>
        <v>CEL</v>
      </c>
      <c r="L331" s="71" t="str">
        <f t="shared" si="45"/>
        <v>L</v>
      </c>
      <c r="M331" s="72" t="str">
        <f t="shared" si="46"/>
        <v>Baixa</v>
      </c>
      <c r="N331" s="70">
        <f t="shared" si="47"/>
        <v>3</v>
      </c>
      <c r="O331" s="73">
        <f>IF(H331="I",N331*Contagem!$U$11,IF(H331="E",N331*Contagem!$U$13,IF(H331="A",N331*Contagem!$U$12,IF(H331="T",N331*Contagem!$U$14,""))))</f>
        <v>3</v>
      </c>
      <c r="P331" s="73" t="s">
        <v>204</v>
      </c>
      <c r="Q331" s="122" t="s">
        <v>318</v>
      </c>
      <c r="R331" s="115"/>
      <c r="S331" s="115"/>
      <c r="T331" s="115"/>
      <c r="U331" s="115"/>
    </row>
    <row r="332" spans="1:21" s="66" customFormat="1" ht="13.5" customHeight="1" x14ac:dyDescent="0.25">
      <c r="A332" s="148" t="s">
        <v>121</v>
      </c>
      <c r="B332" s="149"/>
      <c r="C332" s="149"/>
      <c r="D332" s="149"/>
      <c r="E332" s="149"/>
      <c r="F332" s="150"/>
      <c r="G332" s="68" t="s">
        <v>38</v>
      </c>
      <c r="H332" s="68" t="s">
        <v>89</v>
      </c>
      <c r="I332" s="68">
        <v>16</v>
      </c>
      <c r="J332" s="68">
        <v>1</v>
      </c>
      <c r="K332" s="70" t="str">
        <f t="shared" si="44"/>
        <v>CEL</v>
      </c>
      <c r="L332" s="71" t="str">
        <f t="shared" si="45"/>
        <v>L</v>
      </c>
      <c r="M332" s="72" t="str">
        <f t="shared" si="46"/>
        <v>Baixa</v>
      </c>
      <c r="N332" s="70">
        <f t="shared" si="47"/>
        <v>3</v>
      </c>
      <c r="O332" s="73">
        <f>IF(H332="I",N332*Contagem!$U$11,IF(H332="E",N332*Contagem!$U$13,IF(H332="A",N332*Contagem!$U$12,IF(H332="T",N332*Contagem!$U$14,""))))</f>
        <v>3</v>
      </c>
      <c r="P332" s="73" t="s">
        <v>204</v>
      </c>
      <c r="Q332" s="122" t="s">
        <v>318</v>
      </c>
      <c r="R332" s="115"/>
      <c r="S332" s="115"/>
      <c r="T332" s="115"/>
      <c r="U332" s="115"/>
    </row>
    <row r="333" spans="1:21" s="66" customFormat="1" ht="13.5" customHeight="1" x14ac:dyDescent="0.25">
      <c r="A333" s="148" t="s">
        <v>319</v>
      </c>
      <c r="B333" s="149"/>
      <c r="C333" s="149"/>
      <c r="D333" s="149"/>
      <c r="E333" s="149"/>
      <c r="F333" s="150"/>
      <c r="G333" s="68" t="s">
        <v>38</v>
      </c>
      <c r="H333" s="68" t="s">
        <v>89</v>
      </c>
      <c r="I333" s="68">
        <v>4</v>
      </c>
      <c r="J333" s="68">
        <v>1</v>
      </c>
      <c r="K333" s="70" t="str">
        <f t="shared" si="44"/>
        <v>CEL</v>
      </c>
      <c r="L333" s="71" t="str">
        <f t="shared" si="45"/>
        <v>L</v>
      </c>
      <c r="M333" s="72" t="str">
        <f t="shared" si="46"/>
        <v>Baixa</v>
      </c>
      <c r="N333" s="70">
        <f t="shared" si="47"/>
        <v>3</v>
      </c>
      <c r="O333" s="73">
        <f>IF(H333="I",N333*Contagem!$U$11,IF(H333="E",N333*Contagem!$U$13,IF(H333="A",N333*Contagem!$U$12,IF(H333="T",N333*Contagem!$U$14,""))))</f>
        <v>3</v>
      </c>
      <c r="P333" s="73" t="s">
        <v>204</v>
      </c>
      <c r="Q333" s="115" t="s">
        <v>318</v>
      </c>
      <c r="R333" s="115"/>
      <c r="S333" s="115"/>
      <c r="T333" s="115"/>
      <c r="U333" s="115"/>
    </row>
    <row r="334" spans="1:21" s="66" customFormat="1" ht="13.5" customHeight="1" x14ac:dyDescent="0.25">
      <c r="A334" s="148" t="s">
        <v>320</v>
      </c>
      <c r="B334" s="149"/>
      <c r="C334" s="149"/>
      <c r="D334" s="149"/>
      <c r="E334" s="149"/>
      <c r="F334" s="150"/>
      <c r="G334" s="68" t="s">
        <v>38</v>
      </c>
      <c r="H334" s="68" t="s">
        <v>89</v>
      </c>
      <c r="I334" s="68">
        <v>6</v>
      </c>
      <c r="J334" s="68">
        <v>2</v>
      </c>
      <c r="K334" s="70" t="str">
        <f t="shared" si="44"/>
        <v>CEA</v>
      </c>
      <c r="L334" s="71" t="str">
        <f t="shared" si="45"/>
        <v>A</v>
      </c>
      <c r="M334" s="72" t="str">
        <f t="shared" si="46"/>
        <v>Média</v>
      </c>
      <c r="N334" s="70">
        <f t="shared" si="47"/>
        <v>4</v>
      </c>
      <c r="O334" s="73">
        <f>IF(H334="I",N334*Contagem!$U$11,IF(H334="E",N334*Contagem!$U$13,IF(H334="A",N334*Contagem!$U$12,IF(H334="T",N334*Contagem!$U$14,""))))</f>
        <v>4</v>
      </c>
      <c r="P334" s="73" t="s">
        <v>204</v>
      </c>
      <c r="Q334" s="115" t="s">
        <v>321</v>
      </c>
      <c r="R334" s="115"/>
      <c r="S334" s="115"/>
      <c r="T334" s="115"/>
      <c r="U334" s="115"/>
    </row>
    <row r="335" spans="1:21" s="66" customFormat="1" ht="13.5" customHeight="1" x14ac:dyDescent="0.25">
      <c r="A335" s="148" t="s">
        <v>322</v>
      </c>
      <c r="B335" s="149"/>
      <c r="C335" s="149"/>
      <c r="D335" s="149"/>
      <c r="E335" s="149"/>
      <c r="F335" s="150"/>
      <c r="G335" s="68" t="s">
        <v>38</v>
      </c>
      <c r="H335" s="68" t="s">
        <v>89</v>
      </c>
      <c r="I335" s="68">
        <v>12</v>
      </c>
      <c r="J335" s="68">
        <v>2</v>
      </c>
      <c r="K335" s="70" t="str">
        <f t="shared" si="44"/>
        <v>CEA</v>
      </c>
      <c r="L335" s="71" t="str">
        <f t="shared" si="45"/>
        <v>A</v>
      </c>
      <c r="M335" s="72" t="str">
        <f t="shared" si="46"/>
        <v>Média</v>
      </c>
      <c r="N335" s="70">
        <f t="shared" si="47"/>
        <v>4</v>
      </c>
      <c r="O335" s="73">
        <f>IF(H335="I",N335*Contagem!$U$11,IF(H335="E",N335*Contagem!$U$13,IF(H335="A",N335*Contagem!$U$12,IF(H335="T",N335*Contagem!$U$14,""))))</f>
        <v>4</v>
      </c>
      <c r="P335" s="73" t="s">
        <v>204</v>
      </c>
      <c r="Q335" s="122" t="s">
        <v>321</v>
      </c>
      <c r="R335" s="83"/>
      <c r="S335" s="83"/>
      <c r="T335" s="83"/>
      <c r="U335" s="83"/>
    </row>
    <row r="336" spans="1:21" s="66" customFormat="1" ht="13.5" customHeight="1" x14ac:dyDescent="0.25">
      <c r="A336" s="148"/>
      <c r="B336" s="149"/>
      <c r="C336" s="149"/>
      <c r="D336" s="149"/>
      <c r="E336" s="149"/>
      <c r="F336" s="150"/>
      <c r="G336" s="68"/>
      <c r="H336" s="68"/>
      <c r="I336" s="68"/>
      <c r="J336" s="68"/>
      <c r="K336" s="70" t="str">
        <f t="shared" si="44"/>
        <v/>
      </c>
      <c r="L336" s="71" t="str">
        <f t="shared" si="45"/>
        <v/>
      </c>
      <c r="M336" s="72" t="str">
        <f t="shared" si="46"/>
        <v/>
      </c>
      <c r="N336" s="70" t="str">
        <f t="shared" si="47"/>
        <v/>
      </c>
      <c r="O336" s="73" t="str">
        <f>IF(H336="I",N336*Contagem!$U$11,IF(H336="E",N336*Contagem!$U$13,IF(H336="A",N336*Contagem!$U$12,IF(H336="T",N336*Contagem!$U$14,""))))</f>
        <v/>
      </c>
      <c r="P336" s="73"/>
      <c r="Q336" s="116"/>
      <c r="R336" s="83"/>
      <c r="S336" s="83"/>
      <c r="T336" s="83"/>
      <c r="U336" s="83"/>
    </row>
    <row r="337" spans="1:21" s="66" customFormat="1" ht="13.5" customHeight="1" x14ac:dyDescent="0.25">
      <c r="A337" s="145" t="s">
        <v>323</v>
      </c>
      <c r="B337" s="146"/>
      <c r="C337" s="146"/>
      <c r="D337" s="146"/>
      <c r="E337" s="146"/>
      <c r="F337" s="147"/>
      <c r="G337" s="68"/>
      <c r="H337" s="68"/>
      <c r="I337" s="68"/>
      <c r="J337" s="68"/>
      <c r="K337" s="70" t="str">
        <f t="shared" si="44"/>
        <v/>
      </c>
      <c r="L337" s="71" t="str">
        <f t="shared" si="45"/>
        <v/>
      </c>
      <c r="M337" s="72" t="str">
        <f t="shared" si="46"/>
        <v/>
      </c>
      <c r="N337" s="70" t="str">
        <f t="shared" si="47"/>
        <v/>
      </c>
      <c r="O337" s="73" t="str">
        <f>IF(H337="I",N337*Contagem!$U$11,IF(H337="E",N337*Contagem!$U$13,IF(H337="A",N337*Contagem!$U$12,IF(H337="T",N337*Contagem!$U$14,""))))</f>
        <v/>
      </c>
      <c r="P337" s="73" t="s">
        <v>204</v>
      </c>
      <c r="Q337" s="116"/>
      <c r="R337" s="83"/>
      <c r="S337" s="83"/>
      <c r="T337" s="83"/>
      <c r="U337" s="83"/>
    </row>
    <row r="338" spans="1:21" s="66" customFormat="1" ht="13.5" customHeight="1" x14ac:dyDescent="0.25">
      <c r="A338" s="148" t="s">
        <v>118</v>
      </c>
      <c r="B338" s="146"/>
      <c r="C338" s="146"/>
      <c r="D338" s="146"/>
      <c r="E338" s="146"/>
      <c r="F338" s="147"/>
      <c r="G338" s="68" t="s">
        <v>39</v>
      </c>
      <c r="H338" s="68" t="s">
        <v>89</v>
      </c>
      <c r="I338" s="68">
        <v>9</v>
      </c>
      <c r="J338" s="68">
        <v>2</v>
      </c>
      <c r="K338" s="70" t="str">
        <f t="shared" si="44"/>
        <v>EEA</v>
      </c>
      <c r="L338" s="71" t="str">
        <f t="shared" si="45"/>
        <v>A</v>
      </c>
      <c r="M338" s="72" t="str">
        <f t="shared" si="46"/>
        <v>Média</v>
      </c>
      <c r="N338" s="70">
        <f t="shared" si="47"/>
        <v>4</v>
      </c>
      <c r="O338" s="73">
        <f>IF(H338="I",N338*Contagem!$U$11,IF(H338="E",N338*Contagem!$U$13,IF(H338="A",N338*Contagem!$U$12,IF(H338="T",N338*Contagem!$U$14,""))))</f>
        <v>4</v>
      </c>
      <c r="P338" s="73" t="s">
        <v>204</v>
      </c>
      <c r="Q338" s="98" t="s">
        <v>325</v>
      </c>
      <c r="R338" s="83"/>
      <c r="S338" s="83"/>
      <c r="T338" s="83"/>
      <c r="U338" s="83"/>
    </row>
    <row r="339" spans="1:21" s="66" customFormat="1" ht="13.5" customHeight="1" x14ac:dyDescent="0.25">
      <c r="A339" s="148" t="s">
        <v>119</v>
      </c>
      <c r="B339" s="149"/>
      <c r="C339" s="149"/>
      <c r="D339" s="149"/>
      <c r="E339" s="149"/>
      <c r="F339" s="150"/>
      <c r="G339" s="68" t="s">
        <v>39</v>
      </c>
      <c r="H339" s="68" t="s">
        <v>89</v>
      </c>
      <c r="I339" s="68">
        <v>9</v>
      </c>
      <c r="J339" s="68">
        <v>2</v>
      </c>
      <c r="K339" s="70" t="str">
        <f t="shared" si="44"/>
        <v>EEA</v>
      </c>
      <c r="L339" s="71" t="str">
        <f t="shared" si="45"/>
        <v>A</v>
      </c>
      <c r="M339" s="72" t="str">
        <f t="shared" si="46"/>
        <v>Média</v>
      </c>
      <c r="N339" s="70">
        <f t="shared" si="47"/>
        <v>4</v>
      </c>
      <c r="O339" s="73">
        <f>IF(H339="I",N339*Contagem!$U$11,IF(H339="E",N339*Contagem!$U$13,IF(H339="A",N339*Contagem!$U$12,IF(H339="T",N339*Contagem!$U$14,""))))</f>
        <v>4</v>
      </c>
      <c r="P339" s="73" t="s">
        <v>204</v>
      </c>
      <c r="Q339" s="122" t="s">
        <v>325</v>
      </c>
      <c r="R339" s="83"/>
      <c r="S339" s="83"/>
      <c r="T339" s="83"/>
      <c r="U339" s="83"/>
    </row>
    <row r="340" spans="1:21" s="66" customFormat="1" ht="13.5" customHeight="1" x14ac:dyDescent="0.25">
      <c r="A340" s="148" t="s">
        <v>120</v>
      </c>
      <c r="B340" s="149"/>
      <c r="C340" s="149"/>
      <c r="D340" s="149"/>
      <c r="E340" s="149"/>
      <c r="F340" s="150"/>
      <c r="G340" s="68" t="s">
        <v>39</v>
      </c>
      <c r="H340" s="68" t="s">
        <v>89</v>
      </c>
      <c r="I340" s="68">
        <v>3</v>
      </c>
      <c r="J340" s="68">
        <v>2</v>
      </c>
      <c r="K340" s="70" t="str">
        <f t="shared" si="44"/>
        <v>EEL</v>
      </c>
      <c r="L340" s="71" t="str">
        <f t="shared" si="45"/>
        <v>L</v>
      </c>
      <c r="M340" s="72" t="str">
        <f t="shared" si="46"/>
        <v>Baixa</v>
      </c>
      <c r="N340" s="70">
        <f t="shared" si="47"/>
        <v>3</v>
      </c>
      <c r="O340" s="73">
        <f>IF(H340="I",N340*Contagem!$U$11,IF(H340="E",N340*Contagem!$U$13,IF(H340="A",N340*Contagem!$U$12,IF(H340="T",N340*Contagem!$U$14,""))))</f>
        <v>3</v>
      </c>
      <c r="P340" s="73" t="s">
        <v>204</v>
      </c>
      <c r="Q340" s="122" t="s">
        <v>325</v>
      </c>
      <c r="R340" s="83"/>
      <c r="S340" s="83"/>
      <c r="T340" s="83"/>
      <c r="U340" s="83"/>
    </row>
    <row r="341" spans="1:21" s="66" customFormat="1" ht="13.5" customHeight="1" x14ac:dyDescent="0.25">
      <c r="A341" s="148" t="s">
        <v>81</v>
      </c>
      <c r="B341" s="149"/>
      <c r="C341" s="149"/>
      <c r="D341" s="149"/>
      <c r="E341" s="149"/>
      <c r="F341" s="150"/>
      <c r="G341" s="68" t="s">
        <v>38</v>
      </c>
      <c r="H341" s="68" t="s">
        <v>89</v>
      </c>
      <c r="I341" s="68">
        <v>6</v>
      </c>
      <c r="J341" s="68">
        <v>1</v>
      </c>
      <c r="K341" s="70" t="str">
        <f t="shared" si="44"/>
        <v>CEL</v>
      </c>
      <c r="L341" s="71" t="str">
        <f t="shared" si="45"/>
        <v>L</v>
      </c>
      <c r="M341" s="72" t="str">
        <f t="shared" si="46"/>
        <v>Baixa</v>
      </c>
      <c r="N341" s="70">
        <f t="shared" si="47"/>
        <v>3</v>
      </c>
      <c r="O341" s="73">
        <f>IF(H341="I",N341*Contagem!$U$11,IF(H341="E",N341*Contagem!$U$13,IF(H341="A",N341*Contagem!$U$12,IF(H341="T",N341*Contagem!$U$14,""))))</f>
        <v>3</v>
      </c>
      <c r="P341" s="73" t="s">
        <v>204</v>
      </c>
      <c r="Q341" s="122" t="s">
        <v>326</v>
      </c>
      <c r="R341" s="83"/>
      <c r="S341" s="83"/>
      <c r="T341" s="83"/>
      <c r="U341" s="83"/>
    </row>
    <row r="342" spans="1:21" s="66" customFormat="1" ht="13.5" customHeight="1" x14ac:dyDescent="0.25">
      <c r="A342" s="148" t="s">
        <v>121</v>
      </c>
      <c r="B342" s="149"/>
      <c r="C342" s="149"/>
      <c r="D342" s="149"/>
      <c r="E342" s="149"/>
      <c r="F342" s="150"/>
      <c r="G342" s="68" t="s">
        <v>38</v>
      </c>
      <c r="H342" s="68" t="s">
        <v>89</v>
      </c>
      <c r="I342" s="68">
        <v>9</v>
      </c>
      <c r="J342" s="68">
        <v>2</v>
      </c>
      <c r="K342" s="70" t="str">
        <f t="shared" si="44"/>
        <v>CEA</v>
      </c>
      <c r="L342" s="71" t="str">
        <f t="shared" si="45"/>
        <v>A</v>
      </c>
      <c r="M342" s="72" t="str">
        <f t="shared" si="46"/>
        <v>Média</v>
      </c>
      <c r="N342" s="70">
        <f t="shared" si="47"/>
        <v>4</v>
      </c>
      <c r="O342" s="73">
        <f>IF(H342="I",N342*Contagem!$U$11,IF(H342="E",N342*Contagem!$U$13,IF(H342="A",N342*Contagem!$U$12,IF(H342="T",N342*Contagem!$U$14,""))))</f>
        <v>4</v>
      </c>
      <c r="P342" s="73" t="s">
        <v>204</v>
      </c>
      <c r="Q342" s="122" t="s">
        <v>327</v>
      </c>
      <c r="R342" s="84"/>
      <c r="S342" s="84"/>
      <c r="T342" s="84"/>
      <c r="U342" s="84"/>
    </row>
    <row r="343" spans="1:21" s="66" customFormat="1" ht="13.5" customHeight="1" x14ac:dyDescent="0.25">
      <c r="A343" s="148" t="s">
        <v>329</v>
      </c>
      <c r="B343" s="149"/>
      <c r="C343" s="149"/>
      <c r="D343" s="149"/>
      <c r="E343" s="149"/>
      <c r="F343" s="150"/>
      <c r="G343" s="68" t="s">
        <v>40</v>
      </c>
      <c r="H343" s="68" t="s">
        <v>89</v>
      </c>
      <c r="I343" s="68">
        <v>12</v>
      </c>
      <c r="J343" s="68">
        <v>2</v>
      </c>
      <c r="K343" s="70" t="str">
        <f t="shared" si="44"/>
        <v>SEA</v>
      </c>
      <c r="L343" s="71" t="str">
        <f t="shared" si="45"/>
        <v>A</v>
      </c>
      <c r="M343" s="72" t="str">
        <f t="shared" si="46"/>
        <v>Média</v>
      </c>
      <c r="N343" s="70">
        <f t="shared" si="47"/>
        <v>5</v>
      </c>
      <c r="O343" s="73">
        <f>IF(H343="I",N343*Contagem!$U$11,IF(H343="E",N343*Contagem!$U$13,IF(H343="A",N343*Contagem!$U$12,IF(H343="T",N343*Contagem!$U$14,""))))</f>
        <v>5</v>
      </c>
      <c r="P343" s="73" t="s">
        <v>204</v>
      </c>
      <c r="Q343" s="84" t="s">
        <v>324</v>
      </c>
      <c r="R343" s="84"/>
      <c r="S343" s="84"/>
      <c r="T343" s="84"/>
      <c r="U343" s="84"/>
    </row>
    <row r="344" spans="1:21" s="66" customFormat="1" ht="13.5" customHeight="1" x14ac:dyDescent="0.25">
      <c r="A344" s="145"/>
      <c r="B344" s="146"/>
      <c r="C344" s="146"/>
      <c r="D344" s="146"/>
      <c r="E344" s="146"/>
      <c r="F344" s="147"/>
      <c r="G344" s="68"/>
      <c r="H344" s="68"/>
      <c r="I344" s="68"/>
      <c r="J344" s="68"/>
      <c r="K344" s="70" t="str">
        <f t="shared" si="44"/>
        <v/>
      </c>
      <c r="L344" s="71" t="str">
        <f t="shared" si="45"/>
        <v/>
      </c>
      <c r="M344" s="72" t="str">
        <f t="shared" si="46"/>
        <v/>
      </c>
      <c r="N344" s="70" t="str">
        <f t="shared" si="47"/>
        <v/>
      </c>
      <c r="O344" s="73" t="str">
        <f>IF(H344="I",N344*Contagem!$U$11,IF(H344="E",N344*Contagem!$U$13,IF(H344="A",N344*Contagem!$U$12,IF(H344="T",N344*Contagem!$U$14,""))))</f>
        <v/>
      </c>
      <c r="P344" s="73"/>
      <c r="Q344" s="116"/>
      <c r="R344" s="84"/>
      <c r="S344" s="84"/>
      <c r="T344" s="84"/>
      <c r="U344" s="84"/>
    </row>
    <row r="345" spans="1:21" s="66" customFormat="1" ht="13.5" customHeight="1" x14ac:dyDescent="0.25">
      <c r="A345" s="145" t="s">
        <v>328</v>
      </c>
      <c r="B345" s="146"/>
      <c r="C345" s="146"/>
      <c r="D345" s="146"/>
      <c r="E345" s="146"/>
      <c r="F345" s="147"/>
      <c r="G345" s="68"/>
      <c r="H345" s="68"/>
      <c r="I345" s="68"/>
      <c r="J345" s="68"/>
      <c r="K345" s="70" t="str">
        <f t="shared" si="44"/>
        <v/>
      </c>
      <c r="L345" s="71" t="str">
        <f t="shared" si="45"/>
        <v/>
      </c>
      <c r="M345" s="72" t="str">
        <f t="shared" si="46"/>
        <v/>
      </c>
      <c r="N345" s="70" t="str">
        <f t="shared" si="47"/>
        <v/>
      </c>
      <c r="O345" s="73" t="str">
        <f>IF(H345="I",N345*Contagem!$U$11,IF(H345="E",N345*Contagem!$U$13,IF(H345="A",N345*Contagem!$U$12,IF(H345="T",N345*Contagem!$U$14,""))))</f>
        <v/>
      </c>
      <c r="P345" s="73" t="s">
        <v>204</v>
      </c>
      <c r="Q345" s="88"/>
      <c r="R345" s="88"/>
      <c r="S345" s="88"/>
      <c r="T345" s="88"/>
      <c r="U345" s="88"/>
    </row>
    <row r="346" spans="1:21" s="66" customFormat="1" ht="13.5" customHeight="1" x14ac:dyDescent="0.25">
      <c r="A346" s="148" t="s">
        <v>118</v>
      </c>
      <c r="B346" s="146"/>
      <c r="C346" s="146"/>
      <c r="D346" s="146"/>
      <c r="E346" s="146"/>
      <c r="F346" s="147"/>
      <c r="G346" s="68" t="s">
        <v>39</v>
      </c>
      <c r="H346" s="68" t="s">
        <v>89</v>
      </c>
      <c r="I346" s="68">
        <v>22</v>
      </c>
      <c r="J346" s="68">
        <v>2</v>
      </c>
      <c r="K346" s="70" t="str">
        <f t="shared" si="44"/>
        <v>EEH</v>
      </c>
      <c r="L346" s="71" t="str">
        <f t="shared" si="45"/>
        <v>H</v>
      </c>
      <c r="M346" s="72" t="str">
        <f t="shared" si="46"/>
        <v>Alta</v>
      </c>
      <c r="N346" s="70">
        <f t="shared" si="47"/>
        <v>6</v>
      </c>
      <c r="O346" s="73">
        <f>IF(H346="I",N346*Contagem!$U$11,IF(H346="E",N346*Contagem!$U$13,IF(H346="A",N346*Contagem!$U$12,IF(H346="T",N346*Contagem!$U$14,""))))</f>
        <v>6</v>
      </c>
      <c r="P346" s="73" t="s">
        <v>204</v>
      </c>
      <c r="Q346" s="84" t="s">
        <v>209</v>
      </c>
      <c r="R346" s="84"/>
      <c r="S346" s="84"/>
      <c r="T346" s="84"/>
      <c r="U346" s="84"/>
    </row>
    <row r="347" spans="1:21" s="66" customFormat="1" ht="13.5" customHeight="1" x14ac:dyDescent="0.25">
      <c r="A347" s="148" t="s">
        <v>119</v>
      </c>
      <c r="B347" s="149"/>
      <c r="C347" s="149"/>
      <c r="D347" s="149"/>
      <c r="E347" s="149"/>
      <c r="F347" s="150"/>
      <c r="G347" s="68" t="s">
        <v>39</v>
      </c>
      <c r="H347" s="68" t="s">
        <v>89</v>
      </c>
      <c r="I347" s="68">
        <v>22</v>
      </c>
      <c r="J347" s="68">
        <v>2</v>
      </c>
      <c r="K347" s="70" t="str">
        <f t="shared" si="44"/>
        <v>EEH</v>
      </c>
      <c r="L347" s="71" t="str">
        <f t="shared" si="45"/>
        <v>H</v>
      </c>
      <c r="M347" s="72" t="str">
        <f t="shared" si="46"/>
        <v>Alta</v>
      </c>
      <c r="N347" s="70">
        <f t="shared" si="47"/>
        <v>6</v>
      </c>
      <c r="O347" s="73">
        <f>IF(H347="I",N347*Contagem!$U$11,IF(H347="E",N347*Contagem!$U$13,IF(H347="A",N347*Contagem!$U$12,IF(H347="T",N347*Contagem!$U$14,""))))</f>
        <v>6</v>
      </c>
      <c r="P347" s="73" t="s">
        <v>204</v>
      </c>
      <c r="Q347" s="122" t="s">
        <v>209</v>
      </c>
      <c r="R347" s="84"/>
      <c r="S347" s="84"/>
      <c r="T347" s="84"/>
      <c r="U347" s="84"/>
    </row>
    <row r="348" spans="1:21" s="66" customFormat="1" ht="13.5" customHeight="1" x14ac:dyDescent="0.25">
      <c r="A348" s="148" t="s">
        <v>120</v>
      </c>
      <c r="B348" s="149"/>
      <c r="C348" s="149"/>
      <c r="D348" s="149"/>
      <c r="E348" s="149"/>
      <c r="F348" s="150"/>
      <c r="G348" s="68" t="s">
        <v>39</v>
      </c>
      <c r="H348" s="68" t="s">
        <v>89</v>
      </c>
      <c r="I348" s="68">
        <v>3</v>
      </c>
      <c r="J348" s="68">
        <v>2</v>
      </c>
      <c r="K348" s="70" t="str">
        <f t="shared" si="44"/>
        <v>EEL</v>
      </c>
      <c r="L348" s="71" t="str">
        <f t="shared" si="45"/>
        <v>L</v>
      </c>
      <c r="M348" s="72" t="str">
        <f t="shared" si="46"/>
        <v>Baixa</v>
      </c>
      <c r="N348" s="70">
        <f t="shared" si="47"/>
        <v>3</v>
      </c>
      <c r="O348" s="73">
        <f>IF(H348="I",N348*Contagem!$U$11,IF(H348="E",N348*Contagem!$U$13,IF(H348="A",N348*Contagem!$U$12,IF(H348="T",N348*Contagem!$U$14,""))))</f>
        <v>3</v>
      </c>
      <c r="P348" s="73" t="s">
        <v>204</v>
      </c>
      <c r="Q348" s="122" t="s">
        <v>209</v>
      </c>
      <c r="R348" s="84"/>
      <c r="S348" s="84"/>
      <c r="T348" s="84"/>
      <c r="U348" s="84"/>
    </row>
    <row r="349" spans="1:21" s="66" customFormat="1" ht="13.5" customHeight="1" x14ac:dyDescent="0.25">
      <c r="A349" s="148" t="s">
        <v>81</v>
      </c>
      <c r="B349" s="149"/>
      <c r="C349" s="149"/>
      <c r="D349" s="149"/>
      <c r="E349" s="149"/>
      <c r="F349" s="150"/>
      <c r="G349" s="68" t="s">
        <v>38</v>
      </c>
      <c r="H349" s="68" t="s">
        <v>89</v>
      </c>
      <c r="I349" s="68">
        <v>7</v>
      </c>
      <c r="J349" s="68">
        <v>2</v>
      </c>
      <c r="K349" s="70" t="str">
        <f t="shared" si="44"/>
        <v>CEA</v>
      </c>
      <c r="L349" s="71" t="str">
        <f t="shared" si="45"/>
        <v>A</v>
      </c>
      <c r="M349" s="72" t="str">
        <f t="shared" si="46"/>
        <v>Média</v>
      </c>
      <c r="N349" s="70">
        <f t="shared" si="47"/>
        <v>4</v>
      </c>
      <c r="O349" s="73">
        <f>IF(H349="I",N349*Contagem!$U$11,IF(H349="E",N349*Contagem!$U$13,IF(H349="A",N349*Contagem!$U$12,IF(H349="T",N349*Contagem!$U$14,""))))</f>
        <v>4</v>
      </c>
      <c r="P349" s="73" t="s">
        <v>204</v>
      </c>
      <c r="Q349" s="116" t="s">
        <v>332</v>
      </c>
      <c r="R349" s="84"/>
      <c r="S349" s="84"/>
      <c r="T349" s="84"/>
      <c r="U349" s="84"/>
    </row>
    <row r="350" spans="1:21" s="66" customFormat="1" ht="13.5" customHeight="1" x14ac:dyDescent="0.25">
      <c r="A350" s="148" t="s">
        <v>121</v>
      </c>
      <c r="B350" s="149"/>
      <c r="C350" s="149"/>
      <c r="D350" s="149"/>
      <c r="E350" s="149"/>
      <c r="F350" s="150"/>
      <c r="G350" s="68" t="s">
        <v>38</v>
      </c>
      <c r="H350" s="68" t="s">
        <v>89</v>
      </c>
      <c r="I350" s="68">
        <v>22</v>
      </c>
      <c r="J350" s="68">
        <v>6</v>
      </c>
      <c r="K350" s="70" t="str">
        <f t="shared" si="44"/>
        <v>CEH</v>
      </c>
      <c r="L350" s="71" t="str">
        <f t="shared" si="45"/>
        <v>H</v>
      </c>
      <c r="M350" s="72" t="str">
        <f t="shared" si="46"/>
        <v>Alta</v>
      </c>
      <c r="N350" s="70">
        <f t="shared" si="47"/>
        <v>6</v>
      </c>
      <c r="O350" s="73">
        <f>IF(H350="I",N350*Contagem!$U$11,IF(H350="E",N350*Contagem!$U$13,IF(H350="A",N350*Contagem!$U$12,IF(H350="T",N350*Contagem!$U$14,""))))</f>
        <v>6</v>
      </c>
      <c r="P350" s="73" t="s">
        <v>204</v>
      </c>
      <c r="Q350" s="84" t="s">
        <v>333</v>
      </c>
      <c r="R350" s="84"/>
      <c r="S350" s="84"/>
      <c r="T350" s="84"/>
      <c r="U350" s="84"/>
    </row>
    <row r="351" spans="1:21" s="66" customFormat="1" ht="13.5" customHeight="1" x14ac:dyDescent="0.25">
      <c r="A351" s="148" t="s">
        <v>330</v>
      </c>
      <c r="B351" s="149"/>
      <c r="C351" s="149"/>
      <c r="D351" s="149"/>
      <c r="E351" s="149"/>
      <c r="F351" s="150"/>
      <c r="G351" s="68" t="s">
        <v>38</v>
      </c>
      <c r="H351" s="68" t="s">
        <v>89</v>
      </c>
      <c r="I351" s="68">
        <v>4</v>
      </c>
      <c r="J351" s="68">
        <v>1</v>
      </c>
      <c r="K351" s="70" t="str">
        <f t="shared" si="44"/>
        <v>CEL</v>
      </c>
      <c r="L351" s="71" t="str">
        <f t="shared" si="45"/>
        <v>L</v>
      </c>
      <c r="M351" s="72" t="str">
        <f t="shared" si="46"/>
        <v>Baixa</v>
      </c>
      <c r="N351" s="70">
        <f t="shared" si="47"/>
        <v>3</v>
      </c>
      <c r="O351" s="73">
        <f>IF(H351="I",N351*Contagem!$U$11,IF(H351="E",N351*Contagem!$U$13,IF(H351="A",N351*Contagem!$U$12,IF(H351="T",N351*Contagem!$U$14,""))))</f>
        <v>3</v>
      </c>
      <c r="P351" s="73" t="s">
        <v>204</v>
      </c>
      <c r="Q351" s="116"/>
      <c r="R351" s="84"/>
      <c r="S351" s="84"/>
      <c r="T351" s="84"/>
      <c r="U351" s="84"/>
    </row>
    <row r="352" spans="1:21" s="66" customFormat="1" ht="13.5" customHeight="1" x14ac:dyDescent="0.25">
      <c r="A352" s="148" t="s">
        <v>331</v>
      </c>
      <c r="B352" s="149"/>
      <c r="C352" s="149"/>
      <c r="D352" s="149"/>
      <c r="E352" s="149"/>
      <c r="F352" s="150"/>
      <c r="G352" s="68" t="s">
        <v>38</v>
      </c>
      <c r="H352" s="68" t="s">
        <v>89</v>
      </c>
      <c r="I352" s="68">
        <v>4</v>
      </c>
      <c r="J352" s="68">
        <v>1</v>
      </c>
      <c r="K352" s="70" t="str">
        <f t="shared" si="44"/>
        <v>CEL</v>
      </c>
      <c r="L352" s="71" t="str">
        <f t="shared" si="45"/>
        <v>L</v>
      </c>
      <c r="M352" s="72" t="str">
        <f t="shared" si="46"/>
        <v>Baixa</v>
      </c>
      <c r="N352" s="70">
        <f t="shared" si="47"/>
        <v>3</v>
      </c>
      <c r="O352" s="73">
        <f>IF(H352="I",N352*Contagem!$U$11,IF(H352="E",N352*Contagem!$U$13,IF(H352="A",N352*Contagem!$U$12,IF(H352="T",N352*Contagem!$U$14,""))))</f>
        <v>3</v>
      </c>
      <c r="P352" s="73" t="s">
        <v>204</v>
      </c>
      <c r="Q352" s="84"/>
      <c r="R352" s="84"/>
      <c r="S352" s="84"/>
      <c r="T352" s="84"/>
      <c r="U352" s="84"/>
    </row>
    <row r="353" spans="1:21" s="66" customFormat="1" ht="13.5" customHeight="1" x14ac:dyDescent="0.25">
      <c r="A353" s="87" t="s">
        <v>334</v>
      </c>
      <c r="B353" s="88"/>
      <c r="C353" s="88"/>
      <c r="D353" s="88"/>
      <c r="E353" s="88"/>
      <c r="F353" s="89"/>
      <c r="G353" s="68" t="s">
        <v>38</v>
      </c>
      <c r="H353" s="68" t="s">
        <v>89</v>
      </c>
      <c r="I353" s="68">
        <v>4</v>
      </c>
      <c r="J353" s="68">
        <v>1</v>
      </c>
      <c r="K353" s="70" t="str">
        <f t="shared" si="44"/>
        <v>CEL</v>
      </c>
      <c r="L353" s="71" t="str">
        <f t="shared" si="45"/>
        <v>L</v>
      </c>
      <c r="M353" s="72" t="str">
        <f t="shared" si="46"/>
        <v>Baixa</v>
      </c>
      <c r="N353" s="70">
        <f t="shared" si="47"/>
        <v>3</v>
      </c>
      <c r="O353" s="73">
        <f>IF(H353="I",N353*Contagem!$U$11,IF(H353="E",N353*Contagem!$U$13,IF(H353="A",N353*Contagem!$U$12,IF(H353="T",N353*Contagem!$U$14,""))))</f>
        <v>3</v>
      </c>
      <c r="P353" s="73" t="s">
        <v>204</v>
      </c>
      <c r="Q353" s="84"/>
      <c r="R353" s="84"/>
      <c r="S353" s="84"/>
      <c r="T353" s="84"/>
      <c r="U353" s="84"/>
    </row>
    <row r="354" spans="1:21" s="66" customFormat="1" ht="13.5" customHeight="1" x14ac:dyDescent="0.25">
      <c r="A354" s="148"/>
      <c r="B354" s="149"/>
      <c r="C354" s="149"/>
      <c r="D354" s="149"/>
      <c r="E354" s="149"/>
      <c r="F354" s="150"/>
      <c r="G354" s="68"/>
      <c r="H354" s="68"/>
      <c r="I354" s="68"/>
      <c r="J354" s="68"/>
      <c r="K354" s="70" t="str">
        <f t="shared" si="44"/>
        <v/>
      </c>
      <c r="L354" s="71" t="str">
        <f t="shared" si="45"/>
        <v/>
      </c>
      <c r="M354" s="72" t="str">
        <f t="shared" si="46"/>
        <v/>
      </c>
      <c r="N354" s="70" t="str">
        <f t="shared" si="47"/>
        <v/>
      </c>
      <c r="O354" s="73" t="str">
        <f>IF(H354="I",N354*Contagem!$U$11,IF(H354="E",N354*Contagem!$U$13,IF(H354="A",N354*Contagem!$U$12,IF(H354="T",N354*Contagem!$U$14,""))))</f>
        <v/>
      </c>
      <c r="P354" s="73"/>
      <c r="Q354" s="88"/>
      <c r="R354" s="84"/>
      <c r="S354" s="84"/>
      <c r="T354" s="84"/>
      <c r="U354" s="84"/>
    </row>
    <row r="355" spans="1:21" s="66" customFormat="1" ht="13.5" customHeight="1" x14ac:dyDescent="0.25">
      <c r="A355" s="145" t="s">
        <v>335</v>
      </c>
      <c r="B355" s="146"/>
      <c r="C355" s="146"/>
      <c r="D355" s="146"/>
      <c r="E355" s="146"/>
      <c r="F355" s="147"/>
      <c r="G355" s="68"/>
      <c r="H355" s="68"/>
      <c r="I355" s="68"/>
      <c r="J355" s="68"/>
      <c r="K355" s="70" t="str">
        <f t="shared" si="44"/>
        <v/>
      </c>
      <c r="L355" s="71" t="str">
        <f t="shared" si="45"/>
        <v/>
      </c>
      <c r="M355" s="72" t="str">
        <f t="shared" si="46"/>
        <v/>
      </c>
      <c r="N355" s="70" t="str">
        <f t="shared" si="47"/>
        <v/>
      </c>
      <c r="O355" s="73" t="str">
        <f>IF(H355="I",N355*Contagem!$U$11,IF(H355="E",N355*Contagem!$U$13,IF(H355="A",N355*Contagem!$U$12,IF(H355="T",N355*Contagem!$U$14,""))))</f>
        <v/>
      </c>
      <c r="P355" s="73" t="s">
        <v>204</v>
      </c>
      <c r="Q355" s="84"/>
      <c r="R355" s="84"/>
      <c r="S355" s="84"/>
      <c r="T355" s="84"/>
      <c r="U355" s="84"/>
    </row>
    <row r="356" spans="1:21" s="66" customFormat="1" ht="13.5" customHeight="1" x14ac:dyDescent="0.25">
      <c r="A356" s="148" t="s">
        <v>118</v>
      </c>
      <c r="B356" s="146"/>
      <c r="C356" s="146"/>
      <c r="D356" s="146"/>
      <c r="E356" s="146"/>
      <c r="F356" s="147"/>
      <c r="G356" s="68" t="s">
        <v>39</v>
      </c>
      <c r="H356" s="68" t="s">
        <v>89</v>
      </c>
      <c r="I356" s="68">
        <v>31</v>
      </c>
      <c r="J356" s="68">
        <v>2</v>
      </c>
      <c r="K356" s="70" t="str">
        <f t="shared" si="44"/>
        <v>EEH</v>
      </c>
      <c r="L356" s="71" t="str">
        <f t="shared" si="45"/>
        <v>H</v>
      </c>
      <c r="M356" s="72" t="str">
        <f t="shared" si="46"/>
        <v>Alta</v>
      </c>
      <c r="N356" s="70">
        <f t="shared" si="47"/>
        <v>6</v>
      </c>
      <c r="O356" s="73">
        <f>IF(H356="I",N356*Contagem!$U$11,IF(H356="E",N356*Contagem!$U$13,IF(H356="A",N356*Contagem!$U$12,IF(H356="T",N356*Contagem!$U$14,""))))</f>
        <v>6</v>
      </c>
      <c r="P356" s="73" t="s">
        <v>204</v>
      </c>
      <c r="Q356" s="88" t="s">
        <v>336</v>
      </c>
      <c r="R356" s="84"/>
      <c r="S356" s="84"/>
      <c r="T356" s="84"/>
      <c r="U356" s="84"/>
    </row>
    <row r="357" spans="1:21" s="66" customFormat="1" ht="13.5" customHeight="1" x14ac:dyDescent="0.25">
      <c r="A357" s="148" t="s">
        <v>119</v>
      </c>
      <c r="B357" s="149"/>
      <c r="C357" s="149"/>
      <c r="D357" s="149"/>
      <c r="E357" s="149"/>
      <c r="F357" s="150"/>
      <c r="G357" s="68" t="s">
        <v>39</v>
      </c>
      <c r="H357" s="68" t="s">
        <v>89</v>
      </c>
      <c r="I357" s="68">
        <v>31</v>
      </c>
      <c r="J357" s="68">
        <v>2</v>
      </c>
      <c r="K357" s="70" t="str">
        <f t="shared" si="44"/>
        <v>EEH</v>
      </c>
      <c r="L357" s="71" t="str">
        <f t="shared" si="45"/>
        <v>H</v>
      </c>
      <c r="M357" s="72" t="str">
        <f t="shared" si="46"/>
        <v>Alta</v>
      </c>
      <c r="N357" s="70">
        <f t="shared" si="47"/>
        <v>6</v>
      </c>
      <c r="O357" s="73">
        <f>IF(H357="I",N357*Contagem!$U$11,IF(H357="E",N357*Contagem!$U$13,IF(H357="A",N357*Contagem!$U$12,IF(H357="T",N357*Contagem!$U$14,""))))</f>
        <v>6</v>
      </c>
      <c r="P357" s="73" t="s">
        <v>204</v>
      </c>
      <c r="Q357" s="122" t="s">
        <v>336</v>
      </c>
      <c r="R357" s="84"/>
      <c r="S357" s="84"/>
      <c r="T357" s="84"/>
      <c r="U357" s="84"/>
    </row>
    <row r="358" spans="1:21" s="66" customFormat="1" ht="13.5" customHeight="1" x14ac:dyDescent="0.25">
      <c r="A358" s="148" t="s">
        <v>120</v>
      </c>
      <c r="B358" s="149"/>
      <c r="C358" s="149"/>
      <c r="D358" s="149"/>
      <c r="E358" s="149"/>
      <c r="F358" s="150"/>
      <c r="G358" s="68" t="s">
        <v>39</v>
      </c>
      <c r="H358" s="68" t="s">
        <v>89</v>
      </c>
      <c r="I358" s="68">
        <v>3</v>
      </c>
      <c r="J358" s="68">
        <v>2</v>
      </c>
      <c r="K358" s="70" t="str">
        <f t="shared" si="44"/>
        <v>EEL</v>
      </c>
      <c r="L358" s="71" t="str">
        <f t="shared" si="45"/>
        <v>L</v>
      </c>
      <c r="M358" s="72" t="str">
        <f t="shared" si="46"/>
        <v>Baixa</v>
      </c>
      <c r="N358" s="70">
        <f t="shared" si="47"/>
        <v>3</v>
      </c>
      <c r="O358" s="73">
        <f>IF(H358="I",N358*Contagem!$U$11,IF(H358="E",N358*Contagem!$U$13,IF(H358="A",N358*Contagem!$U$12,IF(H358="T",N358*Contagem!$U$14,""))))</f>
        <v>3</v>
      </c>
      <c r="P358" s="73" t="s">
        <v>204</v>
      </c>
      <c r="Q358" s="122" t="s">
        <v>336</v>
      </c>
      <c r="R358" s="88"/>
      <c r="S358" s="88"/>
      <c r="T358" s="88"/>
      <c r="U358" s="88"/>
    </row>
    <row r="359" spans="1:21" s="66" customFormat="1" ht="13.5" customHeight="1" x14ac:dyDescent="0.25">
      <c r="A359" s="148" t="s">
        <v>81</v>
      </c>
      <c r="B359" s="149"/>
      <c r="C359" s="149"/>
      <c r="D359" s="149"/>
      <c r="E359" s="149"/>
      <c r="F359" s="150"/>
      <c r="G359" s="68" t="s">
        <v>38</v>
      </c>
      <c r="H359" s="68" t="s">
        <v>89</v>
      </c>
      <c r="I359" s="68">
        <v>7</v>
      </c>
      <c r="J359" s="68">
        <v>1</v>
      </c>
      <c r="K359" s="70" t="str">
        <f t="shared" si="44"/>
        <v>CEL</v>
      </c>
      <c r="L359" s="71" t="str">
        <f t="shared" si="45"/>
        <v>L</v>
      </c>
      <c r="M359" s="72" t="str">
        <f t="shared" si="46"/>
        <v>Baixa</v>
      </c>
      <c r="N359" s="70">
        <f t="shared" si="47"/>
        <v>3</v>
      </c>
      <c r="O359" s="73">
        <f>IF(H359="I",N359*Contagem!$U$11,IF(H359="E",N359*Contagem!$U$13,IF(H359="A",N359*Contagem!$U$12,IF(H359="T",N359*Contagem!$U$14,""))))</f>
        <v>3</v>
      </c>
      <c r="P359" s="73" t="s">
        <v>204</v>
      </c>
      <c r="Q359" s="116" t="s">
        <v>337</v>
      </c>
      <c r="R359" s="84"/>
      <c r="S359" s="84"/>
      <c r="T359" s="84"/>
      <c r="U359" s="84"/>
    </row>
    <row r="360" spans="1:21" s="66" customFormat="1" ht="13.5" customHeight="1" x14ac:dyDescent="0.25">
      <c r="A360" s="148" t="s">
        <v>121</v>
      </c>
      <c r="B360" s="149"/>
      <c r="C360" s="149"/>
      <c r="D360" s="149"/>
      <c r="E360" s="149"/>
      <c r="F360" s="150"/>
      <c r="G360" s="68" t="s">
        <v>38</v>
      </c>
      <c r="H360" s="68" t="s">
        <v>89</v>
      </c>
      <c r="I360" s="68">
        <v>31</v>
      </c>
      <c r="J360" s="68">
        <v>2</v>
      </c>
      <c r="K360" s="70" t="str">
        <f t="shared" si="44"/>
        <v>CEH</v>
      </c>
      <c r="L360" s="71" t="str">
        <f t="shared" si="45"/>
        <v>H</v>
      </c>
      <c r="M360" s="72" t="str">
        <f t="shared" si="46"/>
        <v>Alta</v>
      </c>
      <c r="N360" s="70">
        <f t="shared" si="47"/>
        <v>6</v>
      </c>
      <c r="O360" s="73">
        <f>IF(H360="I",N360*Contagem!$U$11,IF(H360="E",N360*Contagem!$U$13,IF(H360="A",N360*Contagem!$U$12,IF(H360="T",N360*Contagem!$U$14,""))))</f>
        <v>6</v>
      </c>
      <c r="P360" s="73" t="s">
        <v>204</v>
      </c>
      <c r="Q360" s="122" t="s">
        <v>338</v>
      </c>
      <c r="R360" s="84"/>
      <c r="S360" s="84"/>
      <c r="T360" s="84"/>
      <c r="U360" s="84"/>
    </row>
    <row r="361" spans="1:21" s="66" customFormat="1" ht="13.5" customHeight="1" x14ac:dyDescent="0.25">
      <c r="A361" s="148"/>
      <c r="B361" s="149"/>
      <c r="C361" s="149"/>
      <c r="D361" s="149"/>
      <c r="E361" s="149"/>
      <c r="F361" s="150"/>
      <c r="G361" s="68"/>
      <c r="H361" s="68"/>
      <c r="I361" s="68"/>
      <c r="J361" s="68"/>
      <c r="K361" s="70" t="str">
        <f t="shared" si="44"/>
        <v/>
      </c>
      <c r="L361" s="71" t="str">
        <f t="shared" si="45"/>
        <v/>
      </c>
      <c r="M361" s="72" t="str">
        <f t="shared" si="46"/>
        <v/>
      </c>
      <c r="N361" s="70" t="str">
        <f t="shared" si="47"/>
        <v/>
      </c>
      <c r="O361" s="73" t="str">
        <f>IF(H361="I",N361*Contagem!$U$11,IF(H361="E",N361*Contagem!$U$13,IF(H361="A",N361*Contagem!$U$12,IF(H361="T",N361*Contagem!$U$14,""))))</f>
        <v/>
      </c>
      <c r="P361" s="73"/>
      <c r="Q361" s="116"/>
      <c r="R361" s="84"/>
      <c r="S361" s="84"/>
      <c r="T361" s="84"/>
      <c r="U361" s="84"/>
    </row>
    <row r="362" spans="1:21" s="66" customFormat="1" ht="13.5" customHeight="1" x14ac:dyDescent="0.25">
      <c r="A362" s="145" t="s">
        <v>339</v>
      </c>
      <c r="B362" s="146"/>
      <c r="C362" s="146"/>
      <c r="D362" s="146"/>
      <c r="E362" s="146"/>
      <c r="F362" s="147"/>
      <c r="G362" s="68"/>
      <c r="H362" s="68"/>
      <c r="I362" s="68"/>
      <c r="J362" s="68"/>
      <c r="K362" s="70" t="str">
        <f t="shared" ref="K362:K431" si="48">CONCATENATE(G362,L362)</f>
        <v/>
      </c>
      <c r="L362" s="71" t="str">
        <f t="shared" ref="L362:L431" si="49">IF(OR(ISBLANK(I362),ISBLANK(J362)),IF(OR(G362="ALI",G362="AIE"),"L",IF(ISBLANK(G362),"","A")),IF(G362="EE",IF(J362&gt;=3,IF(I362&gt;=5,"H","A"),IF(J362&gt;=2,IF(I362&gt;=16,"H",IF(I362&lt;=4,"L","A")),IF(I362&lt;=15,"L","A"))),IF(OR(G362="SE",G362="CE"),IF(J362&gt;=4,IF(I362&gt;=6,"H","A"),IF(J362&gt;=2,IF(I362&gt;=20,"H",IF(I362&lt;=5,"L","A")),IF(I362&lt;=19,"L","A"))),IF(OR(G362="ALI",G362="AIE"),IF(J362&gt;=6,IF(I362&gt;=20,"H","A"),IF(J362&gt;=2,IF(I362&gt;=51,"H",IF(I362&lt;=19,"L","A")),IF(I362&lt;=50,"L","A")))))))</f>
        <v/>
      </c>
      <c r="M362" s="72" t="str">
        <f t="shared" ref="M362:M431" si="50">IF(L362="L","Baixa",IF(L362="A","Média",IF(L362="","","Alta")))</f>
        <v/>
      </c>
      <c r="N362" s="70" t="str">
        <f t="shared" ref="N362:N431" si="51">IF(ISBLANK(G362),"",IF(G362="ALI",IF(L362="L",7,IF(L362="A",10,15)),IF(G362="AIE",IF(L362="L",5,IF(L362="A",7,10)),IF(G362="SE",IF(L362="L",4,IF(L362="A",5,7)),IF(OR(G362="EE",G362="CE"),IF(L362="L",3,IF(L362="A",4,6)))))))</f>
        <v/>
      </c>
      <c r="O362" s="73" t="str">
        <f>IF(H362="I",N362*Contagem!$U$11,IF(H362="E",N362*Contagem!$U$13,IF(H362="A",N362*Contagem!$U$12,IF(H362="T",N362*Contagem!$U$14,""))))</f>
        <v/>
      </c>
      <c r="P362" s="73" t="s">
        <v>80</v>
      </c>
      <c r="Q362" s="84"/>
      <c r="R362" s="84"/>
      <c r="S362" s="84"/>
      <c r="T362" s="84"/>
      <c r="U362" s="84"/>
    </row>
    <row r="363" spans="1:21" s="66" customFormat="1" ht="13.5" customHeight="1" x14ac:dyDescent="0.25">
      <c r="A363" s="148" t="s">
        <v>339</v>
      </c>
      <c r="B363" s="149"/>
      <c r="C363" s="149"/>
      <c r="D363" s="149"/>
      <c r="E363" s="149"/>
      <c r="F363" s="150"/>
      <c r="G363" s="68" t="s">
        <v>38</v>
      </c>
      <c r="H363" s="68" t="s">
        <v>279</v>
      </c>
      <c r="I363" s="68">
        <v>17</v>
      </c>
      <c r="J363" s="68">
        <v>5</v>
      </c>
      <c r="K363" s="70" t="str">
        <f t="shared" si="48"/>
        <v>CEH</v>
      </c>
      <c r="L363" s="71" t="str">
        <f t="shared" si="49"/>
        <v>H</v>
      </c>
      <c r="M363" s="72" t="str">
        <f t="shared" si="50"/>
        <v>Alta</v>
      </c>
      <c r="N363" s="70">
        <f t="shared" si="51"/>
        <v>6</v>
      </c>
      <c r="O363" s="73">
        <f>IF(H363="I",N363*Contagem!$U$11,IF(H363="E",N363*Contagem!$U$13,IF(H363="A",N363*Contagem!$U$12,IF(H363="T",N363*Contagem!$U$14,""))))</f>
        <v>3</v>
      </c>
      <c r="P363" s="73" t="s">
        <v>80</v>
      </c>
      <c r="Q363" s="122" t="s">
        <v>341</v>
      </c>
      <c r="R363" s="84"/>
      <c r="S363" s="84"/>
      <c r="T363" s="84"/>
      <c r="U363" s="84"/>
    </row>
    <row r="364" spans="1:21" s="66" customFormat="1" ht="13.5" customHeight="1" x14ac:dyDescent="0.25">
      <c r="A364" s="148"/>
      <c r="B364" s="149"/>
      <c r="C364" s="149"/>
      <c r="D364" s="149"/>
      <c r="E364" s="149"/>
      <c r="F364" s="150"/>
      <c r="G364" s="68"/>
      <c r="H364" s="68"/>
      <c r="I364" s="68"/>
      <c r="J364" s="68"/>
      <c r="K364" s="70" t="str">
        <f t="shared" si="48"/>
        <v/>
      </c>
      <c r="L364" s="71" t="str">
        <f t="shared" si="49"/>
        <v/>
      </c>
      <c r="M364" s="72" t="str">
        <f t="shared" si="50"/>
        <v/>
      </c>
      <c r="N364" s="70" t="str">
        <f t="shared" si="51"/>
        <v/>
      </c>
      <c r="O364" s="73" t="str">
        <f>IF(H364="I",N364*Contagem!$U$11,IF(H364="E",N364*Contagem!$U$13,IF(H364="A",N364*Contagem!$U$12,IF(H364="T",N364*Contagem!$U$14,""))))</f>
        <v/>
      </c>
      <c r="P364" s="73"/>
      <c r="Q364" s="84"/>
      <c r="R364" s="84"/>
      <c r="S364" s="84"/>
      <c r="T364" s="84"/>
      <c r="U364" s="84"/>
    </row>
    <row r="365" spans="1:21" s="66" customFormat="1" ht="13.5" customHeight="1" x14ac:dyDescent="0.25">
      <c r="A365" s="145" t="s">
        <v>340</v>
      </c>
      <c r="B365" s="146"/>
      <c r="C365" s="146"/>
      <c r="D365" s="146"/>
      <c r="E365" s="146"/>
      <c r="F365" s="147"/>
      <c r="G365" s="68"/>
      <c r="H365" s="68"/>
      <c r="I365" s="68"/>
      <c r="J365" s="68"/>
      <c r="K365" s="70" t="str">
        <f t="shared" si="48"/>
        <v/>
      </c>
      <c r="L365" s="71" t="str">
        <f t="shared" si="49"/>
        <v/>
      </c>
      <c r="M365" s="72" t="str">
        <f t="shared" si="50"/>
        <v/>
      </c>
      <c r="N365" s="70" t="str">
        <f t="shared" si="51"/>
        <v/>
      </c>
      <c r="O365" s="73" t="str">
        <f>IF(H365="I",N365*Contagem!$U$11,IF(H365="E",N365*Contagem!$U$13,IF(H365="A",N365*Contagem!$U$12,IF(H365="T",N365*Contagem!$U$14,""))))</f>
        <v/>
      </c>
      <c r="P365" s="73" t="s">
        <v>80</v>
      </c>
      <c r="Q365" s="109"/>
      <c r="R365" s="84"/>
      <c r="S365" s="84"/>
      <c r="T365" s="84"/>
      <c r="U365" s="84"/>
    </row>
    <row r="366" spans="1:21" s="66" customFormat="1" ht="13.5" customHeight="1" x14ac:dyDescent="0.25">
      <c r="A366" s="148" t="s">
        <v>340</v>
      </c>
      <c r="B366" s="149"/>
      <c r="C366" s="149"/>
      <c r="D366" s="149"/>
      <c r="E366" s="149"/>
      <c r="F366" s="150"/>
      <c r="G366" s="68" t="s">
        <v>40</v>
      </c>
      <c r="H366" s="68" t="s">
        <v>279</v>
      </c>
      <c r="I366" s="68">
        <v>32</v>
      </c>
      <c r="J366" s="68">
        <v>9</v>
      </c>
      <c r="K366" s="70" t="str">
        <f t="shared" si="48"/>
        <v>SEH</v>
      </c>
      <c r="L366" s="71" t="str">
        <f t="shared" si="49"/>
        <v>H</v>
      </c>
      <c r="M366" s="72" t="str">
        <f t="shared" si="50"/>
        <v>Alta</v>
      </c>
      <c r="N366" s="70">
        <f t="shared" si="51"/>
        <v>7</v>
      </c>
      <c r="O366" s="73">
        <f>IF(H366="I",N366*Contagem!$U$11,IF(H366="E",N366*Contagem!$U$13,IF(H366="A",N366*Contagem!$U$12,IF(H366="T",N366*Contagem!$U$14,""))))</f>
        <v>3.5</v>
      </c>
      <c r="P366" s="73" t="s">
        <v>80</v>
      </c>
      <c r="Q366" s="122" t="s">
        <v>342</v>
      </c>
      <c r="R366" s="84"/>
      <c r="S366" s="84"/>
      <c r="T366" s="84"/>
      <c r="U366" s="84"/>
    </row>
    <row r="367" spans="1:21" s="66" customFormat="1" ht="13.5" customHeight="1" x14ac:dyDescent="0.25">
      <c r="A367" s="145"/>
      <c r="B367" s="146"/>
      <c r="C367" s="146"/>
      <c r="D367" s="146"/>
      <c r="E367" s="146"/>
      <c r="F367" s="147"/>
      <c r="G367" s="68"/>
      <c r="H367" s="68"/>
      <c r="I367" s="68"/>
      <c r="J367" s="68"/>
      <c r="K367" s="70" t="str">
        <f t="shared" si="48"/>
        <v/>
      </c>
      <c r="L367" s="71" t="str">
        <f t="shared" si="49"/>
        <v/>
      </c>
      <c r="M367" s="72" t="str">
        <f t="shared" si="50"/>
        <v/>
      </c>
      <c r="N367" s="70" t="str">
        <f t="shared" si="51"/>
        <v/>
      </c>
      <c r="O367" s="73" t="str">
        <f>IF(H367="I",N367*Contagem!$U$11,IF(H367="E",N367*Contagem!$U$13,IF(H367="A",N367*Contagem!$U$12,IF(H367="T",N367*Contagem!$U$14,""))))</f>
        <v/>
      </c>
      <c r="P367" s="73"/>
      <c r="Q367" s="84"/>
      <c r="R367" s="84"/>
      <c r="S367" s="84"/>
      <c r="T367" s="84"/>
      <c r="U367" s="84"/>
    </row>
    <row r="368" spans="1:21" s="66" customFormat="1" ht="13.5" customHeight="1" x14ac:dyDescent="0.25">
      <c r="A368" s="158" t="s">
        <v>343</v>
      </c>
      <c r="B368" s="159"/>
      <c r="C368" s="159"/>
      <c r="D368" s="159"/>
      <c r="E368" s="159"/>
      <c r="F368" s="160"/>
      <c r="G368" s="68"/>
      <c r="H368" s="68"/>
      <c r="I368" s="68"/>
      <c r="J368" s="68"/>
      <c r="K368" s="70" t="str">
        <f t="shared" si="48"/>
        <v/>
      </c>
      <c r="L368" s="71" t="str">
        <f t="shared" si="49"/>
        <v/>
      </c>
      <c r="M368" s="72" t="str">
        <f t="shared" si="50"/>
        <v/>
      </c>
      <c r="N368" s="70" t="str">
        <f t="shared" si="51"/>
        <v/>
      </c>
      <c r="O368" s="73" t="str">
        <f>IF(H368="I",N368*Contagem!$U$11,IF(H368="E",N368*Contagem!$U$13,IF(H368="A",N368*Contagem!$U$12,IF(H368="T",N368*Contagem!$U$14,""))))</f>
        <v/>
      </c>
      <c r="P368" s="73" t="s">
        <v>80</v>
      </c>
      <c r="Q368" s="122"/>
      <c r="R368" s="88"/>
      <c r="S368" s="88"/>
      <c r="T368" s="88"/>
      <c r="U368" s="88"/>
    </row>
    <row r="369" spans="1:21" s="66" customFormat="1" ht="13.5" customHeight="1" x14ac:dyDescent="0.25">
      <c r="A369" s="121" t="s">
        <v>281</v>
      </c>
      <c r="B369" s="122"/>
      <c r="C369" s="122"/>
      <c r="D369" s="122"/>
      <c r="E369" s="122"/>
      <c r="F369" s="123"/>
      <c r="G369" s="68" t="s">
        <v>39</v>
      </c>
      <c r="H369" s="68" t="s">
        <v>279</v>
      </c>
      <c r="I369" s="68">
        <v>32</v>
      </c>
      <c r="J369" s="68">
        <v>4</v>
      </c>
      <c r="K369" s="70" t="str">
        <f t="shared" si="48"/>
        <v>EEH</v>
      </c>
      <c r="L369" s="71" t="str">
        <f t="shared" si="49"/>
        <v>H</v>
      </c>
      <c r="M369" s="72" t="str">
        <f t="shared" si="50"/>
        <v>Alta</v>
      </c>
      <c r="N369" s="70">
        <f t="shared" si="51"/>
        <v>6</v>
      </c>
      <c r="O369" s="73">
        <f>IF(H369="I",N369*Contagem!$U$11,IF(H369="E",N369*Contagem!$U$13,IF(H369="A",N369*Contagem!$U$12,IF(H369="T",N369*Contagem!$U$14,""))))</f>
        <v>3</v>
      </c>
      <c r="P369" s="73" t="s">
        <v>80</v>
      </c>
      <c r="Q369" s="122" t="s">
        <v>347</v>
      </c>
      <c r="R369" s="88"/>
      <c r="S369" s="88"/>
      <c r="T369" s="88"/>
      <c r="U369" s="88"/>
    </row>
    <row r="370" spans="1:21" s="66" customFormat="1" ht="13.5" customHeight="1" x14ac:dyDescent="0.25">
      <c r="A370" s="121" t="s">
        <v>119</v>
      </c>
      <c r="B370" s="122"/>
      <c r="C370" s="122"/>
      <c r="D370" s="122"/>
      <c r="E370" s="122"/>
      <c r="F370" s="123"/>
      <c r="G370" s="68" t="s">
        <v>39</v>
      </c>
      <c r="H370" s="68" t="s">
        <v>279</v>
      </c>
      <c r="I370" s="68">
        <v>32</v>
      </c>
      <c r="J370" s="68">
        <v>4</v>
      </c>
      <c r="K370" s="70" t="str">
        <f t="shared" si="48"/>
        <v>EEH</v>
      </c>
      <c r="L370" s="71" t="str">
        <f t="shared" si="49"/>
        <v>H</v>
      </c>
      <c r="M370" s="72" t="str">
        <f t="shared" si="50"/>
        <v>Alta</v>
      </c>
      <c r="N370" s="70">
        <f t="shared" si="51"/>
        <v>6</v>
      </c>
      <c r="O370" s="73">
        <f>IF(H370="I",N370*Contagem!$U$11,IF(H370="E",N370*Contagem!$U$13,IF(H370="A",N370*Contagem!$U$12,IF(H370="T",N370*Contagem!$U$14,""))))</f>
        <v>3</v>
      </c>
      <c r="P370" s="73" t="s">
        <v>80</v>
      </c>
      <c r="Q370" s="122" t="s">
        <v>347</v>
      </c>
      <c r="R370" s="88"/>
      <c r="S370" s="88"/>
      <c r="T370" s="88"/>
      <c r="U370" s="88"/>
    </row>
    <row r="371" spans="1:21" s="66" customFormat="1" ht="13.5" customHeight="1" x14ac:dyDescent="0.25">
      <c r="A371" s="121" t="s">
        <v>120</v>
      </c>
      <c r="B371" s="122"/>
      <c r="C371" s="122"/>
      <c r="D371" s="122"/>
      <c r="E371" s="122"/>
      <c r="F371" s="123"/>
      <c r="G371" s="68" t="s">
        <v>39</v>
      </c>
      <c r="H371" s="68" t="s">
        <v>279</v>
      </c>
      <c r="I371" s="68">
        <v>3</v>
      </c>
      <c r="J371" s="68">
        <v>4</v>
      </c>
      <c r="K371" s="70" t="str">
        <f t="shared" si="48"/>
        <v>EEA</v>
      </c>
      <c r="L371" s="71" t="str">
        <f t="shared" si="49"/>
        <v>A</v>
      </c>
      <c r="M371" s="72" t="str">
        <f t="shared" si="50"/>
        <v>Média</v>
      </c>
      <c r="N371" s="70">
        <f t="shared" si="51"/>
        <v>4</v>
      </c>
      <c r="O371" s="73">
        <f>IF(H371="I",N371*Contagem!$U$11,IF(H371="E",N371*Contagem!$U$13,IF(H371="A",N371*Contagem!$U$12,IF(H371="T",N371*Contagem!$U$14,""))))</f>
        <v>2</v>
      </c>
      <c r="P371" s="73" t="s">
        <v>80</v>
      </c>
      <c r="Q371" s="122" t="s">
        <v>347</v>
      </c>
      <c r="R371" s="88"/>
      <c r="S371" s="88"/>
      <c r="T371" s="88"/>
      <c r="U371" s="88"/>
    </row>
    <row r="372" spans="1:21" s="66" customFormat="1" ht="13.5" customHeight="1" x14ac:dyDescent="0.25">
      <c r="A372" s="121" t="s">
        <v>81</v>
      </c>
      <c r="B372" s="122"/>
      <c r="C372" s="122"/>
      <c r="D372" s="122"/>
      <c r="E372" s="122"/>
      <c r="F372" s="123"/>
      <c r="G372" s="68" t="s">
        <v>38</v>
      </c>
      <c r="H372" s="68" t="s">
        <v>279</v>
      </c>
      <c r="I372" s="68">
        <v>7</v>
      </c>
      <c r="J372" s="68">
        <v>2</v>
      </c>
      <c r="K372" s="70" t="str">
        <f t="shared" si="48"/>
        <v>CEA</v>
      </c>
      <c r="L372" s="71" t="str">
        <f t="shared" si="49"/>
        <v>A</v>
      </c>
      <c r="M372" s="72" t="str">
        <f t="shared" si="50"/>
        <v>Média</v>
      </c>
      <c r="N372" s="70">
        <f t="shared" si="51"/>
        <v>4</v>
      </c>
      <c r="O372" s="73">
        <f>IF(H372="I",N372*Contagem!$U$11,IF(H372="E",N372*Contagem!$U$13,IF(H372="A",N372*Contagem!$U$12,IF(H372="T",N372*Contagem!$U$14,""))))</f>
        <v>2</v>
      </c>
      <c r="P372" s="73" t="s">
        <v>80</v>
      </c>
      <c r="Q372" s="122" t="s">
        <v>348</v>
      </c>
      <c r="R372" s="88"/>
      <c r="S372" s="88"/>
      <c r="T372" s="88"/>
      <c r="U372" s="88"/>
    </row>
    <row r="373" spans="1:21" s="66" customFormat="1" ht="13.5" customHeight="1" x14ac:dyDescent="0.25">
      <c r="A373" s="121" t="s">
        <v>121</v>
      </c>
      <c r="B373" s="122"/>
      <c r="C373" s="122"/>
      <c r="D373" s="122"/>
      <c r="E373" s="122"/>
      <c r="F373" s="123"/>
      <c r="G373" s="68" t="s">
        <v>40</v>
      </c>
      <c r="H373" s="68" t="s">
        <v>279</v>
      </c>
      <c r="I373" s="68">
        <v>32</v>
      </c>
      <c r="J373" s="68">
        <v>4</v>
      </c>
      <c r="K373" s="70" t="str">
        <f t="shared" si="48"/>
        <v>SEH</v>
      </c>
      <c r="L373" s="71" t="str">
        <f t="shared" si="49"/>
        <v>H</v>
      </c>
      <c r="M373" s="72" t="str">
        <f t="shared" si="50"/>
        <v>Alta</v>
      </c>
      <c r="N373" s="70">
        <f t="shared" si="51"/>
        <v>7</v>
      </c>
      <c r="O373" s="73">
        <f>IF(H373="I",N373*Contagem!$U$11,IF(H373="E",N373*Contagem!$U$13,IF(H373="A",N373*Contagem!$U$12,IF(H373="T",N373*Contagem!$U$14,""))))</f>
        <v>3.5</v>
      </c>
      <c r="P373" s="73" t="s">
        <v>80</v>
      </c>
      <c r="Q373" s="122" t="s">
        <v>347</v>
      </c>
      <c r="R373" s="88"/>
      <c r="S373" s="88"/>
      <c r="T373" s="88"/>
      <c r="U373" s="88"/>
    </row>
    <row r="374" spans="1:21" s="66" customFormat="1" ht="13.5" customHeight="1" x14ac:dyDescent="0.25">
      <c r="A374" s="148" t="s">
        <v>344</v>
      </c>
      <c r="B374" s="149"/>
      <c r="C374" s="149"/>
      <c r="D374" s="149"/>
      <c r="E374" s="149"/>
      <c r="F374" s="150"/>
      <c r="G374" s="68" t="s">
        <v>40</v>
      </c>
      <c r="H374" s="68" t="s">
        <v>279</v>
      </c>
      <c r="I374" s="68">
        <v>157</v>
      </c>
      <c r="J374" s="68">
        <v>4</v>
      </c>
      <c r="K374" s="70" t="str">
        <f t="shared" si="48"/>
        <v>SEH</v>
      </c>
      <c r="L374" s="71" t="str">
        <f t="shared" si="49"/>
        <v>H</v>
      </c>
      <c r="M374" s="72" t="str">
        <f t="shared" si="50"/>
        <v>Alta</v>
      </c>
      <c r="N374" s="70">
        <f t="shared" si="51"/>
        <v>7</v>
      </c>
      <c r="O374" s="73">
        <f>IF(H374="I",N374*Contagem!$U$11,IF(H374="E",N374*Contagem!$U$13,IF(H374="A",N374*Contagem!$U$12,IF(H374="T",N374*Contagem!$U$14,""))))</f>
        <v>3.5</v>
      </c>
      <c r="P374" s="73" t="s">
        <v>80</v>
      </c>
      <c r="Q374" s="122" t="s">
        <v>347</v>
      </c>
      <c r="R374" s="88"/>
      <c r="S374" s="88"/>
      <c r="T374" s="88"/>
      <c r="U374" s="88"/>
    </row>
    <row r="375" spans="1:21" s="66" customFormat="1" ht="13.5" customHeight="1" x14ac:dyDescent="0.25">
      <c r="A375" s="148" t="s">
        <v>345</v>
      </c>
      <c r="B375" s="149"/>
      <c r="C375" s="149"/>
      <c r="D375" s="149"/>
      <c r="E375" s="149"/>
      <c r="F375" s="150"/>
      <c r="G375" s="68" t="s">
        <v>40</v>
      </c>
      <c r="H375" s="68" t="s">
        <v>279</v>
      </c>
      <c r="I375" s="68">
        <v>34</v>
      </c>
      <c r="J375" s="68">
        <v>4</v>
      </c>
      <c r="K375" s="70" t="str">
        <f t="shared" si="48"/>
        <v>SEH</v>
      </c>
      <c r="L375" s="71" t="str">
        <f t="shared" si="49"/>
        <v>H</v>
      </c>
      <c r="M375" s="72" t="str">
        <f t="shared" si="50"/>
        <v>Alta</v>
      </c>
      <c r="N375" s="70">
        <f t="shared" si="51"/>
        <v>7</v>
      </c>
      <c r="O375" s="73">
        <f>IF(H375="I",N375*Contagem!$U$11,IF(H375="E",N375*Contagem!$U$13,IF(H375="A",N375*Contagem!$U$12,IF(H375="T",N375*Contagem!$U$14,""))))</f>
        <v>3.5</v>
      </c>
      <c r="P375" s="73" t="s">
        <v>80</v>
      </c>
      <c r="Q375" s="122" t="s">
        <v>347</v>
      </c>
      <c r="R375" s="100"/>
      <c r="S375" s="100"/>
      <c r="T375" s="100"/>
      <c r="U375" s="100"/>
    </row>
    <row r="376" spans="1:21" s="66" customFormat="1" ht="13.5" customHeight="1" x14ac:dyDescent="0.25">
      <c r="A376" s="148" t="s">
        <v>346</v>
      </c>
      <c r="B376" s="149"/>
      <c r="C376" s="149"/>
      <c r="D376" s="149"/>
      <c r="E376" s="149"/>
      <c r="F376" s="150"/>
      <c r="G376" s="68" t="s">
        <v>40</v>
      </c>
      <c r="H376" s="68" t="s">
        <v>279</v>
      </c>
      <c r="I376" s="68">
        <v>23</v>
      </c>
      <c r="J376" s="68">
        <v>4</v>
      </c>
      <c r="K376" s="70" t="str">
        <f t="shared" si="48"/>
        <v>SEH</v>
      </c>
      <c r="L376" s="71" t="str">
        <f t="shared" si="49"/>
        <v>H</v>
      </c>
      <c r="M376" s="72" t="str">
        <f t="shared" si="50"/>
        <v>Alta</v>
      </c>
      <c r="N376" s="70">
        <f t="shared" si="51"/>
        <v>7</v>
      </c>
      <c r="O376" s="73">
        <f>IF(H376="I",N376*Contagem!$U$11,IF(H376="E",N376*Contagem!$U$13,IF(H376="A",N376*Contagem!$U$12,IF(H376="T",N376*Contagem!$U$14,""))))</f>
        <v>3.5</v>
      </c>
      <c r="P376" s="73" t="s">
        <v>80</v>
      </c>
      <c r="Q376" s="122" t="s">
        <v>347</v>
      </c>
      <c r="R376" s="116"/>
      <c r="S376" s="116"/>
      <c r="T376" s="116"/>
      <c r="U376" s="116"/>
    </row>
    <row r="377" spans="1:21" s="66" customFormat="1" ht="13.5" customHeight="1" x14ac:dyDescent="0.25">
      <c r="A377" s="148"/>
      <c r="B377" s="149"/>
      <c r="C377" s="149"/>
      <c r="D377" s="149"/>
      <c r="E377" s="149"/>
      <c r="F377" s="150"/>
      <c r="G377" s="68"/>
      <c r="H377" s="68"/>
      <c r="I377" s="68"/>
      <c r="J377" s="68"/>
      <c r="K377" s="70" t="str">
        <f t="shared" si="48"/>
        <v/>
      </c>
      <c r="L377" s="71" t="str">
        <f t="shared" si="49"/>
        <v/>
      </c>
      <c r="M377" s="72" t="str">
        <f t="shared" si="50"/>
        <v/>
      </c>
      <c r="N377" s="70" t="str">
        <f t="shared" si="51"/>
        <v/>
      </c>
      <c r="O377" s="73" t="str">
        <f>IF(H377="I",N377*Contagem!$U$11,IF(H377="E",N377*Contagem!$U$13,IF(H377="A",N377*Contagem!$U$12,IF(H377="T",N377*Contagem!$U$14,""))))</f>
        <v/>
      </c>
      <c r="P377" s="73"/>
      <c r="Q377" s="100"/>
      <c r="R377" s="100"/>
      <c r="S377" s="100"/>
      <c r="T377" s="100"/>
      <c r="U377" s="100"/>
    </row>
    <row r="378" spans="1:21" s="66" customFormat="1" ht="13.5" customHeight="1" x14ac:dyDescent="0.25">
      <c r="A378" s="145" t="s">
        <v>88</v>
      </c>
      <c r="B378" s="146"/>
      <c r="C378" s="146"/>
      <c r="D378" s="146"/>
      <c r="E378" s="146"/>
      <c r="F378" s="147"/>
      <c r="G378" s="68"/>
      <c r="H378" s="68"/>
      <c r="I378" s="68"/>
      <c r="J378" s="68"/>
      <c r="K378" s="70" t="str">
        <f t="shared" si="48"/>
        <v/>
      </c>
      <c r="L378" s="71" t="str">
        <f t="shared" si="49"/>
        <v/>
      </c>
      <c r="M378" s="72" t="str">
        <f t="shared" si="50"/>
        <v/>
      </c>
      <c r="N378" s="70" t="str">
        <f t="shared" si="51"/>
        <v/>
      </c>
      <c r="O378" s="73" t="str">
        <f>IF(H378="I",N378*Contagem!$U$11,IF(H378="E",N378*Contagem!$U$13,IF(H378="A",N378*Contagem!$U$12,IF(H378="T",N378*Contagem!$U$14,""))))</f>
        <v/>
      </c>
      <c r="P378" s="73" t="s">
        <v>80</v>
      </c>
      <c r="Q378" s="122"/>
      <c r="R378" s="88"/>
      <c r="S378" s="88"/>
      <c r="T378" s="88"/>
      <c r="U378" s="88"/>
    </row>
    <row r="379" spans="1:21" s="66" customFormat="1" ht="13.5" customHeight="1" x14ac:dyDescent="0.25">
      <c r="A379" s="148" t="s">
        <v>281</v>
      </c>
      <c r="B379" s="149"/>
      <c r="C379" s="149"/>
      <c r="D379" s="149"/>
      <c r="E379" s="149"/>
      <c r="F379" s="150"/>
      <c r="G379" s="68" t="s">
        <v>39</v>
      </c>
      <c r="H379" s="68" t="s">
        <v>279</v>
      </c>
      <c r="I379" s="68">
        <v>26</v>
      </c>
      <c r="J379" s="68">
        <v>2</v>
      </c>
      <c r="K379" s="70" t="str">
        <f t="shared" si="48"/>
        <v>EEH</v>
      </c>
      <c r="L379" s="71" t="str">
        <f t="shared" si="49"/>
        <v>H</v>
      </c>
      <c r="M379" s="72" t="str">
        <f t="shared" si="50"/>
        <v>Alta</v>
      </c>
      <c r="N379" s="70">
        <f t="shared" si="51"/>
        <v>6</v>
      </c>
      <c r="O379" s="73">
        <f>IF(H379="I",N379*Contagem!$U$11,IF(H379="E",N379*Contagem!$U$13,IF(H379="A",N379*Contagem!$U$12,IF(H379="T",N379*Contagem!$U$14,""))))</f>
        <v>3</v>
      </c>
      <c r="P379" s="73" t="s">
        <v>80</v>
      </c>
      <c r="Q379" s="122" t="s">
        <v>353</v>
      </c>
      <c r="R379" s="88"/>
      <c r="S379" s="88"/>
      <c r="T379" s="88"/>
      <c r="U379" s="88"/>
    </row>
    <row r="380" spans="1:21" s="66" customFormat="1" ht="13.5" customHeight="1" x14ac:dyDescent="0.25">
      <c r="A380" s="148" t="s">
        <v>119</v>
      </c>
      <c r="B380" s="149"/>
      <c r="C380" s="149"/>
      <c r="D380" s="149"/>
      <c r="E380" s="149"/>
      <c r="F380" s="150"/>
      <c r="G380" s="68" t="s">
        <v>39</v>
      </c>
      <c r="H380" s="68" t="s">
        <v>279</v>
      </c>
      <c r="I380" s="68">
        <v>26</v>
      </c>
      <c r="J380" s="68">
        <v>2</v>
      </c>
      <c r="K380" s="70" t="str">
        <f t="shared" si="48"/>
        <v>EEH</v>
      </c>
      <c r="L380" s="71" t="str">
        <f t="shared" si="49"/>
        <v>H</v>
      </c>
      <c r="M380" s="72" t="str">
        <f t="shared" si="50"/>
        <v>Alta</v>
      </c>
      <c r="N380" s="70">
        <f t="shared" si="51"/>
        <v>6</v>
      </c>
      <c r="O380" s="73">
        <f>IF(H380="I",N380*Contagem!$U$11,IF(H380="E",N380*Contagem!$U$13,IF(H380="A",N380*Contagem!$U$12,IF(H380="T",N380*Contagem!$U$14,""))))</f>
        <v>3</v>
      </c>
      <c r="P380" s="73" t="s">
        <v>80</v>
      </c>
      <c r="Q380" s="122" t="s">
        <v>353</v>
      </c>
      <c r="R380" s="122"/>
      <c r="S380" s="122"/>
      <c r="T380" s="122"/>
      <c r="U380" s="85"/>
    </row>
    <row r="381" spans="1:21" s="66" customFormat="1" ht="13.5" customHeight="1" x14ac:dyDescent="0.25">
      <c r="A381" s="148" t="s">
        <v>120</v>
      </c>
      <c r="B381" s="149"/>
      <c r="C381" s="149"/>
      <c r="D381" s="149"/>
      <c r="E381" s="149"/>
      <c r="F381" s="150"/>
      <c r="G381" s="68" t="s">
        <v>39</v>
      </c>
      <c r="H381" s="68" t="s">
        <v>279</v>
      </c>
      <c r="I381" s="68">
        <v>3</v>
      </c>
      <c r="J381" s="68">
        <v>2</v>
      </c>
      <c r="K381" s="70" t="str">
        <f t="shared" si="48"/>
        <v>EEL</v>
      </c>
      <c r="L381" s="71" t="str">
        <f t="shared" si="49"/>
        <v>L</v>
      </c>
      <c r="M381" s="72" t="str">
        <f t="shared" si="50"/>
        <v>Baixa</v>
      </c>
      <c r="N381" s="70">
        <f t="shared" si="51"/>
        <v>3</v>
      </c>
      <c r="O381" s="73">
        <f>IF(H381="I",N381*Contagem!$U$11,IF(H381="E",N381*Contagem!$U$13,IF(H381="A",N381*Contagem!$U$12,IF(H381="T",N381*Contagem!$U$14,""))))</f>
        <v>1.5</v>
      </c>
      <c r="P381" s="73" t="s">
        <v>80</v>
      </c>
      <c r="Q381" s="122" t="s">
        <v>353</v>
      </c>
      <c r="R381" s="122"/>
      <c r="S381" s="122"/>
      <c r="T381" s="122"/>
      <c r="U381" s="116"/>
    </row>
    <row r="382" spans="1:21" s="66" customFormat="1" ht="13.5" customHeight="1" x14ac:dyDescent="0.25">
      <c r="A382" s="148" t="s">
        <v>81</v>
      </c>
      <c r="B382" s="149"/>
      <c r="C382" s="149"/>
      <c r="D382" s="149"/>
      <c r="E382" s="149"/>
      <c r="F382" s="150"/>
      <c r="G382" s="68" t="s">
        <v>38</v>
      </c>
      <c r="H382" s="68" t="s">
        <v>279</v>
      </c>
      <c r="I382" s="68">
        <v>12</v>
      </c>
      <c r="J382" s="68">
        <v>2</v>
      </c>
      <c r="K382" s="70" t="str">
        <f t="shared" si="48"/>
        <v>CEA</v>
      </c>
      <c r="L382" s="71" t="str">
        <f t="shared" si="49"/>
        <v>A</v>
      </c>
      <c r="M382" s="72" t="str">
        <f t="shared" si="50"/>
        <v>Média</v>
      </c>
      <c r="N382" s="70">
        <f t="shared" si="51"/>
        <v>4</v>
      </c>
      <c r="O382" s="73">
        <f>IF(H382="I",N382*Contagem!$U$11,IF(H382="E",N382*Contagem!$U$13,IF(H382="A",N382*Contagem!$U$12,IF(H382="T",N382*Contagem!$U$14,""))))</f>
        <v>2</v>
      </c>
      <c r="P382" s="73" t="s">
        <v>80</v>
      </c>
      <c r="Q382" s="122" t="s">
        <v>354</v>
      </c>
      <c r="R382" s="122"/>
      <c r="S382" s="122"/>
      <c r="T382" s="122"/>
      <c r="U382" s="101"/>
    </row>
    <row r="383" spans="1:21" s="66" customFormat="1" ht="13.5" customHeight="1" x14ac:dyDescent="0.25">
      <c r="A383" s="148" t="s">
        <v>121</v>
      </c>
      <c r="B383" s="149"/>
      <c r="C383" s="149"/>
      <c r="D383" s="149"/>
      <c r="E383" s="149"/>
      <c r="F383" s="150"/>
      <c r="G383" s="68" t="s">
        <v>38</v>
      </c>
      <c r="H383" s="68" t="s">
        <v>279</v>
      </c>
      <c r="I383" s="68">
        <v>26</v>
      </c>
      <c r="J383" s="68">
        <v>2</v>
      </c>
      <c r="K383" s="70" t="str">
        <f t="shared" si="48"/>
        <v>CEH</v>
      </c>
      <c r="L383" s="71" t="str">
        <f t="shared" si="49"/>
        <v>H</v>
      </c>
      <c r="M383" s="72" t="str">
        <f t="shared" si="50"/>
        <v>Alta</v>
      </c>
      <c r="N383" s="70">
        <f t="shared" si="51"/>
        <v>6</v>
      </c>
      <c r="O383" s="73">
        <f>IF(H383="I",N383*Contagem!$U$11,IF(H383="E",N383*Contagem!$U$13,IF(H383="A",N383*Contagem!$U$12,IF(H383="T",N383*Contagem!$U$14,""))))</f>
        <v>3</v>
      </c>
      <c r="P383" s="73" t="s">
        <v>80</v>
      </c>
      <c r="Q383" s="122" t="s">
        <v>354</v>
      </c>
      <c r="R383" s="122"/>
      <c r="S383" s="122"/>
      <c r="T383" s="122"/>
      <c r="U383" s="101"/>
    </row>
    <row r="384" spans="1:21" s="66" customFormat="1" ht="13.5" customHeight="1" x14ac:dyDescent="0.25">
      <c r="A384" s="145"/>
      <c r="B384" s="146"/>
      <c r="C384" s="146"/>
      <c r="D384" s="146"/>
      <c r="E384" s="146"/>
      <c r="F384" s="147"/>
      <c r="G384" s="68"/>
      <c r="H384" s="68"/>
      <c r="I384" s="68"/>
      <c r="J384" s="68"/>
      <c r="K384" s="70" t="str">
        <f t="shared" si="48"/>
        <v/>
      </c>
      <c r="L384" s="71" t="str">
        <f t="shared" si="49"/>
        <v/>
      </c>
      <c r="M384" s="72" t="str">
        <f t="shared" si="50"/>
        <v/>
      </c>
      <c r="N384" s="70" t="str">
        <f t="shared" si="51"/>
        <v/>
      </c>
      <c r="O384" s="73" t="str">
        <f>IF(H384="I",N384*Contagem!$U$11,IF(H384="E",N384*Contagem!$U$13,IF(H384="A",N384*Contagem!$U$12,IF(H384="T",N384*Contagem!$U$14,""))))</f>
        <v/>
      </c>
      <c r="P384" s="73"/>
      <c r="Q384" s="85"/>
      <c r="R384" s="85"/>
      <c r="S384" s="85"/>
      <c r="T384" s="85"/>
      <c r="U384" s="85"/>
    </row>
    <row r="385" spans="1:21" s="66" customFormat="1" ht="13.5" customHeight="1" x14ac:dyDescent="0.25">
      <c r="A385" s="145" t="s">
        <v>356</v>
      </c>
      <c r="B385" s="146"/>
      <c r="C385" s="146"/>
      <c r="D385" s="146"/>
      <c r="E385" s="146"/>
      <c r="F385" s="147"/>
      <c r="G385" s="68"/>
      <c r="H385" s="68"/>
      <c r="I385" s="68"/>
      <c r="J385" s="68"/>
      <c r="K385" s="70" t="str">
        <f t="shared" si="48"/>
        <v/>
      </c>
      <c r="L385" s="71" t="str">
        <f t="shared" si="49"/>
        <v/>
      </c>
      <c r="M385" s="72" t="str">
        <f t="shared" si="50"/>
        <v/>
      </c>
      <c r="N385" s="70" t="str">
        <f t="shared" si="51"/>
        <v/>
      </c>
      <c r="O385" s="73" t="str">
        <f>IF(H385="I",N385*Contagem!$U$11,IF(H385="E",N385*Contagem!$U$13,IF(H385="A",N385*Contagem!$U$12,IF(H385="T",N385*Contagem!$U$14,""))))</f>
        <v/>
      </c>
      <c r="P385" s="73" t="s">
        <v>80</v>
      </c>
      <c r="Q385" s="122"/>
      <c r="R385" s="85"/>
      <c r="S385" s="85"/>
      <c r="T385" s="85"/>
      <c r="U385" s="85"/>
    </row>
    <row r="386" spans="1:21" s="66" customFormat="1" ht="13.5" customHeight="1" x14ac:dyDescent="0.25">
      <c r="A386" s="148" t="s">
        <v>118</v>
      </c>
      <c r="B386" s="149"/>
      <c r="C386" s="149"/>
      <c r="D386" s="149"/>
      <c r="E386" s="149"/>
      <c r="F386" s="150"/>
      <c r="G386" s="68" t="s">
        <v>39</v>
      </c>
      <c r="H386" s="68" t="s">
        <v>279</v>
      </c>
      <c r="I386" s="68">
        <v>16</v>
      </c>
      <c r="J386" s="68">
        <v>2</v>
      </c>
      <c r="K386" s="70" t="str">
        <f t="shared" si="48"/>
        <v>EEH</v>
      </c>
      <c r="L386" s="71" t="str">
        <f t="shared" si="49"/>
        <v>H</v>
      </c>
      <c r="M386" s="72" t="str">
        <f t="shared" si="50"/>
        <v>Alta</v>
      </c>
      <c r="N386" s="70">
        <f t="shared" si="51"/>
        <v>6</v>
      </c>
      <c r="O386" s="73">
        <f>IF(H386="I",N386*Contagem!$U$11,IF(H386="E",N386*Contagem!$U$13,IF(H386="A",N386*Contagem!$U$12,IF(H386="T",N386*Contagem!$U$14,""))))</f>
        <v>3</v>
      </c>
      <c r="P386" s="73" t="s">
        <v>80</v>
      </c>
      <c r="Q386" s="122" t="s">
        <v>360</v>
      </c>
      <c r="R386" s="83"/>
      <c r="S386" s="83"/>
      <c r="T386" s="83"/>
      <c r="U386" s="83"/>
    </row>
    <row r="387" spans="1:21" s="66" customFormat="1" ht="13.5" customHeight="1" x14ac:dyDescent="0.25">
      <c r="A387" s="148" t="s">
        <v>119</v>
      </c>
      <c r="B387" s="149"/>
      <c r="C387" s="149"/>
      <c r="D387" s="149"/>
      <c r="E387" s="149"/>
      <c r="F387" s="150"/>
      <c r="G387" s="68" t="s">
        <v>39</v>
      </c>
      <c r="H387" s="68" t="s">
        <v>279</v>
      </c>
      <c r="I387" s="68">
        <v>16</v>
      </c>
      <c r="J387" s="68">
        <v>2</v>
      </c>
      <c r="K387" s="70" t="str">
        <f t="shared" si="48"/>
        <v>EEH</v>
      </c>
      <c r="L387" s="71" t="str">
        <f t="shared" si="49"/>
        <v>H</v>
      </c>
      <c r="M387" s="72" t="str">
        <f t="shared" si="50"/>
        <v>Alta</v>
      </c>
      <c r="N387" s="70">
        <f t="shared" si="51"/>
        <v>6</v>
      </c>
      <c r="O387" s="73">
        <f>IF(H387="I",N387*Contagem!$U$11,IF(H387="E",N387*Contagem!$U$13,IF(H387="A",N387*Contagem!$U$12,IF(H387="T",N387*Contagem!$U$14,""))))</f>
        <v>3</v>
      </c>
      <c r="P387" s="73" t="s">
        <v>80</v>
      </c>
      <c r="Q387" s="122" t="s">
        <v>360</v>
      </c>
      <c r="R387" s="92"/>
      <c r="S387" s="92"/>
      <c r="T387" s="92"/>
      <c r="U387" s="92"/>
    </row>
    <row r="388" spans="1:21" s="66" customFormat="1" ht="13.5" customHeight="1" x14ac:dyDescent="0.25">
      <c r="A388" s="148" t="s">
        <v>120</v>
      </c>
      <c r="B388" s="149"/>
      <c r="C388" s="149"/>
      <c r="D388" s="149"/>
      <c r="E388" s="149"/>
      <c r="F388" s="150"/>
      <c r="G388" s="68" t="s">
        <v>39</v>
      </c>
      <c r="H388" s="68" t="s">
        <v>279</v>
      </c>
      <c r="I388" s="68">
        <v>3</v>
      </c>
      <c r="J388" s="68">
        <v>2</v>
      </c>
      <c r="K388" s="70" t="str">
        <f t="shared" si="48"/>
        <v>EEL</v>
      </c>
      <c r="L388" s="71" t="str">
        <f t="shared" si="49"/>
        <v>L</v>
      </c>
      <c r="M388" s="72" t="str">
        <f t="shared" si="50"/>
        <v>Baixa</v>
      </c>
      <c r="N388" s="70">
        <f t="shared" si="51"/>
        <v>3</v>
      </c>
      <c r="O388" s="73">
        <f>IF(H388="I",N388*Contagem!$U$11,IF(H388="E",N388*Contagem!$U$13,IF(H388="A",N388*Contagem!$U$12,IF(H388="T",N388*Contagem!$U$14,""))))</f>
        <v>1.5</v>
      </c>
      <c r="P388" s="73" t="s">
        <v>80</v>
      </c>
      <c r="Q388" s="122" t="s">
        <v>360</v>
      </c>
      <c r="R388" s="92"/>
      <c r="S388" s="92"/>
      <c r="T388" s="92"/>
      <c r="U388" s="92"/>
    </row>
    <row r="389" spans="1:21" s="66" customFormat="1" ht="13.5" customHeight="1" x14ac:dyDescent="0.25">
      <c r="A389" s="148" t="s">
        <v>81</v>
      </c>
      <c r="B389" s="149"/>
      <c r="C389" s="149"/>
      <c r="D389" s="149"/>
      <c r="E389" s="149"/>
      <c r="F389" s="150"/>
      <c r="G389" s="68" t="s">
        <v>38</v>
      </c>
      <c r="H389" s="68" t="s">
        <v>279</v>
      </c>
      <c r="I389" s="68">
        <v>9</v>
      </c>
      <c r="J389" s="68">
        <v>2</v>
      </c>
      <c r="K389" s="70" t="str">
        <f t="shared" si="48"/>
        <v>CEA</v>
      </c>
      <c r="L389" s="71" t="str">
        <f t="shared" si="49"/>
        <v>A</v>
      </c>
      <c r="M389" s="72" t="str">
        <f t="shared" si="50"/>
        <v>Média</v>
      </c>
      <c r="N389" s="70">
        <f t="shared" si="51"/>
        <v>4</v>
      </c>
      <c r="O389" s="73">
        <f>IF(H389="I",N389*Contagem!$U$11,IF(H389="E",N389*Contagem!$U$13,IF(H389="A",N389*Contagem!$U$12,IF(H389="T",N389*Contagem!$U$14,""))))</f>
        <v>2</v>
      </c>
      <c r="P389" s="73" t="s">
        <v>80</v>
      </c>
      <c r="Q389" s="122" t="s">
        <v>361</v>
      </c>
      <c r="R389" s="92"/>
      <c r="S389" s="92"/>
      <c r="T389" s="92"/>
      <c r="U389" s="92"/>
    </row>
    <row r="390" spans="1:21" s="66" customFormat="1" ht="13.5" customHeight="1" x14ac:dyDescent="0.25">
      <c r="A390" s="148" t="s">
        <v>357</v>
      </c>
      <c r="B390" s="149"/>
      <c r="C390" s="149"/>
      <c r="D390" s="149"/>
      <c r="E390" s="149"/>
      <c r="F390" s="150"/>
      <c r="G390" s="68" t="s">
        <v>38</v>
      </c>
      <c r="H390" s="68" t="s">
        <v>279</v>
      </c>
      <c r="I390" s="68">
        <v>16</v>
      </c>
      <c r="J390" s="68">
        <v>4</v>
      </c>
      <c r="K390" s="70" t="str">
        <f t="shared" si="48"/>
        <v>CEH</v>
      </c>
      <c r="L390" s="71" t="str">
        <f t="shared" si="49"/>
        <v>H</v>
      </c>
      <c r="M390" s="72" t="str">
        <f t="shared" si="50"/>
        <v>Alta</v>
      </c>
      <c r="N390" s="70">
        <f t="shared" si="51"/>
        <v>6</v>
      </c>
      <c r="O390" s="73">
        <f>IF(H390="I",N390*Contagem!$U$11,IF(H390="E",N390*Contagem!$U$13,IF(H390="A",N390*Contagem!$U$12,IF(H390="T",N390*Contagem!$U$14,""))))</f>
        <v>3</v>
      </c>
      <c r="P390" s="73" t="s">
        <v>80</v>
      </c>
      <c r="Q390" s="122" t="s">
        <v>362</v>
      </c>
      <c r="R390" s="92"/>
      <c r="S390" s="92"/>
      <c r="T390" s="92"/>
      <c r="U390" s="92"/>
    </row>
    <row r="391" spans="1:21" s="66" customFormat="1" ht="13.5" customHeight="1" x14ac:dyDescent="0.25">
      <c r="A391" s="148" t="s">
        <v>358</v>
      </c>
      <c r="B391" s="149"/>
      <c r="C391" s="149"/>
      <c r="D391" s="149"/>
      <c r="E391" s="149"/>
      <c r="F391" s="150"/>
      <c r="G391" s="68" t="s">
        <v>38</v>
      </c>
      <c r="H391" s="68" t="s">
        <v>279</v>
      </c>
      <c r="I391" s="68">
        <v>4</v>
      </c>
      <c r="J391" s="68">
        <v>1</v>
      </c>
      <c r="K391" s="70" t="str">
        <f t="shared" si="48"/>
        <v>CEL</v>
      </c>
      <c r="L391" s="71" t="str">
        <f t="shared" si="49"/>
        <v>L</v>
      </c>
      <c r="M391" s="72" t="str">
        <f t="shared" si="50"/>
        <v>Baixa</v>
      </c>
      <c r="N391" s="70">
        <f t="shared" si="51"/>
        <v>3</v>
      </c>
      <c r="O391" s="73">
        <f>IF(H391="I",N391*Contagem!$U$11,IF(H391="E",N391*Contagem!$U$13,IF(H391="A",N391*Contagem!$U$12,IF(H391="T",N391*Contagem!$U$14,""))))</f>
        <v>1.5</v>
      </c>
      <c r="P391" s="73" t="s">
        <v>80</v>
      </c>
      <c r="Q391" s="122"/>
      <c r="R391" s="92"/>
      <c r="S391" s="92"/>
      <c r="T391" s="92"/>
      <c r="U391" s="92"/>
    </row>
    <row r="392" spans="1:21" s="66" customFormat="1" ht="13.5" customHeight="1" x14ac:dyDescent="0.25">
      <c r="A392" s="148" t="s">
        <v>359</v>
      </c>
      <c r="B392" s="149"/>
      <c r="C392" s="149"/>
      <c r="D392" s="149"/>
      <c r="E392" s="149"/>
      <c r="F392" s="150"/>
      <c r="G392" s="68" t="s">
        <v>38</v>
      </c>
      <c r="H392" s="68" t="s">
        <v>279</v>
      </c>
      <c r="I392" s="68">
        <v>4</v>
      </c>
      <c r="J392" s="68">
        <v>1</v>
      </c>
      <c r="K392" s="70" t="str">
        <f t="shared" si="48"/>
        <v>CEL</v>
      </c>
      <c r="L392" s="71" t="str">
        <f t="shared" si="49"/>
        <v>L</v>
      </c>
      <c r="M392" s="72" t="str">
        <f t="shared" si="50"/>
        <v>Baixa</v>
      </c>
      <c r="N392" s="70">
        <f t="shared" si="51"/>
        <v>3</v>
      </c>
      <c r="O392" s="73">
        <f>IF(H392="I",N392*Contagem!$U$11,IF(H392="E",N392*Contagem!$U$13,IF(H392="A",N392*Contagem!$U$12,IF(H392="T",N392*Contagem!$U$14,""))))</f>
        <v>1.5</v>
      </c>
      <c r="P392" s="73" t="s">
        <v>80</v>
      </c>
      <c r="Q392" s="122"/>
      <c r="R392" s="92"/>
      <c r="S392" s="92"/>
      <c r="T392" s="92"/>
      <c r="U392" s="92"/>
    </row>
    <row r="393" spans="1:21" s="66" customFormat="1" ht="13.5" customHeight="1" x14ac:dyDescent="0.25">
      <c r="A393" s="145"/>
      <c r="B393" s="146"/>
      <c r="C393" s="146"/>
      <c r="D393" s="146"/>
      <c r="E393" s="146"/>
      <c r="F393" s="147"/>
      <c r="G393" s="68"/>
      <c r="H393" s="68"/>
      <c r="I393" s="68"/>
      <c r="J393" s="68"/>
      <c r="K393" s="70" t="str">
        <f t="shared" si="48"/>
        <v/>
      </c>
      <c r="L393" s="71" t="str">
        <f t="shared" si="49"/>
        <v/>
      </c>
      <c r="M393" s="72" t="str">
        <f t="shared" si="50"/>
        <v/>
      </c>
      <c r="N393" s="70" t="str">
        <f t="shared" si="51"/>
        <v/>
      </c>
      <c r="O393" s="73" t="str">
        <f>IF(H393="I",N393*Contagem!$U$11,IF(H393="E",N393*Contagem!$U$13,IF(H393="A",N393*Contagem!$U$12,IF(H393="T",N393*Contagem!$U$14,""))))</f>
        <v/>
      </c>
      <c r="P393" s="73"/>
      <c r="Q393" s="92"/>
      <c r="R393" s="92"/>
      <c r="S393" s="92"/>
      <c r="T393" s="92"/>
      <c r="U393" s="92"/>
    </row>
    <row r="394" spans="1:21" s="66" customFormat="1" ht="13.5" customHeight="1" x14ac:dyDescent="0.25">
      <c r="A394" s="145" t="s">
        <v>363</v>
      </c>
      <c r="B394" s="146"/>
      <c r="C394" s="146"/>
      <c r="D394" s="146"/>
      <c r="E394" s="146"/>
      <c r="F394" s="147"/>
      <c r="G394" s="68"/>
      <c r="H394" s="68"/>
      <c r="I394" s="68"/>
      <c r="J394" s="68"/>
      <c r="K394" s="70" t="str">
        <f t="shared" si="48"/>
        <v/>
      </c>
      <c r="L394" s="71" t="str">
        <f t="shared" si="49"/>
        <v/>
      </c>
      <c r="M394" s="72" t="str">
        <f t="shared" si="50"/>
        <v/>
      </c>
      <c r="N394" s="70" t="str">
        <f t="shared" si="51"/>
        <v/>
      </c>
      <c r="O394" s="73" t="str">
        <f>IF(H394="I",N394*Contagem!$U$11,IF(H394="E",N394*Contagem!$U$13,IF(H394="A",N394*Contagem!$U$12,IF(H394="T",N394*Contagem!$U$14,""))))</f>
        <v/>
      </c>
      <c r="P394" s="73" t="s">
        <v>79</v>
      </c>
      <c r="Q394" s="122"/>
      <c r="R394" s="101"/>
      <c r="S394" s="101"/>
      <c r="T394" s="101"/>
      <c r="U394" s="101"/>
    </row>
    <row r="395" spans="1:21" s="66" customFormat="1" ht="13.5" customHeight="1" x14ac:dyDescent="0.25">
      <c r="A395" s="148" t="s">
        <v>363</v>
      </c>
      <c r="B395" s="149"/>
      <c r="C395" s="149"/>
      <c r="D395" s="149"/>
      <c r="E395" s="149"/>
      <c r="F395" s="150"/>
      <c r="G395" s="68" t="s">
        <v>40</v>
      </c>
      <c r="H395" s="68" t="s">
        <v>279</v>
      </c>
      <c r="I395" s="68">
        <v>19</v>
      </c>
      <c r="J395" s="68">
        <v>5</v>
      </c>
      <c r="K395" s="70" t="str">
        <f t="shared" si="48"/>
        <v>SEH</v>
      </c>
      <c r="L395" s="71" t="str">
        <f t="shared" si="49"/>
        <v>H</v>
      </c>
      <c r="M395" s="72" t="str">
        <f t="shared" si="50"/>
        <v>Alta</v>
      </c>
      <c r="N395" s="70">
        <f t="shared" si="51"/>
        <v>7</v>
      </c>
      <c r="O395" s="73">
        <f>IF(H395="I",N395*Contagem!$U$11,IF(H395="E",N395*Contagem!$U$13,IF(H395="A",N395*Contagem!$U$12,IF(H395="T",N395*Contagem!$U$14,""))))</f>
        <v>3.5</v>
      </c>
      <c r="P395" s="73" t="s">
        <v>79</v>
      </c>
      <c r="Q395" s="122" t="s">
        <v>368</v>
      </c>
      <c r="R395" s="101"/>
      <c r="S395" s="101"/>
      <c r="T395" s="101"/>
      <c r="U395" s="101"/>
    </row>
    <row r="396" spans="1:21" s="66" customFormat="1" ht="13.5" customHeight="1" x14ac:dyDescent="0.25">
      <c r="A396" s="148" t="s">
        <v>364</v>
      </c>
      <c r="B396" s="149"/>
      <c r="C396" s="149"/>
      <c r="D396" s="149"/>
      <c r="E396" s="149"/>
      <c r="F396" s="150"/>
      <c r="G396" s="68" t="s">
        <v>40</v>
      </c>
      <c r="H396" s="68" t="s">
        <v>279</v>
      </c>
      <c r="I396" s="68">
        <v>17</v>
      </c>
      <c r="J396" s="68">
        <v>4</v>
      </c>
      <c r="K396" s="70" t="str">
        <f t="shared" si="48"/>
        <v>SEH</v>
      </c>
      <c r="L396" s="71" t="str">
        <f t="shared" si="49"/>
        <v>H</v>
      </c>
      <c r="M396" s="72" t="str">
        <f t="shared" si="50"/>
        <v>Alta</v>
      </c>
      <c r="N396" s="70">
        <f t="shared" si="51"/>
        <v>7</v>
      </c>
      <c r="O396" s="73">
        <f>IF(H396="I",N396*Contagem!$U$11,IF(H396="E",N396*Contagem!$U$13,IF(H396="A",N396*Contagem!$U$12,IF(H396="T",N396*Contagem!$U$14,""))))</f>
        <v>3.5</v>
      </c>
      <c r="P396" s="73" t="s">
        <v>79</v>
      </c>
      <c r="Q396" s="122" t="s">
        <v>369</v>
      </c>
      <c r="R396" s="101"/>
      <c r="S396" s="101"/>
      <c r="T396" s="101"/>
      <c r="U396" s="101"/>
    </row>
    <row r="397" spans="1:21" s="66" customFormat="1" ht="13.5" customHeight="1" x14ac:dyDescent="0.25">
      <c r="A397" s="148" t="s">
        <v>365</v>
      </c>
      <c r="B397" s="149"/>
      <c r="C397" s="149"/>
      <c r="D397" s="149"/>
      <c r="E397" s="149"/>
      <c r="F397" s="150"/>
      <c r="G397" s="68" t="s">
        <v>40</v>
      </c>
      <c r="H397" s="68" t="s">
        <v>279</v>
      </c>
      <c r="I397" s="68">
        <v>16</v>
      </c>
      <c r="J397" s="68">
        <v>4</v>
      </c>
      <c r="K397" s="70" t="str">
        <f t="shared" si="48"/>
        <v>SEH</v>
      </c>
      <c r="L397" s="71" t="str">
        <f t="shared" si="49"/>
        <v>H</v>
      </c>
      <c r="M397" s="72" t="str">
        <f t="shared" si="50"/>
        <v>Alta</v>
      </c>
      <c r="N397" s="70">
        <f t="shared" si="51"/>
        <v>7</v>
      </c>
      <c r="O397" s="73">
        <f>IF(H397="I",N397*Contagem!$U$11,IF(H397="E",N397*Contagem!$U$13,IF(H397="A",N397*Contagem!$U$12,IF(H397="T",N397*Contagem!$U$14,""))))</f>
        <v>3.5</v>
      </c>
      <c r="P397" s="73" t="s">
        <v>79</v>
      </c>
      <c r="Q397" s="122" t="s">
        <v>370</v>
      </c>
      <c r="R397" s="101"/>
      <c r="S397" s="101"/>
      <c r="T397" s="101"/>
      <c r="U397" s="101"/>
    </row>
    <row r="398" spans="1:21" s="66" customFormat="1" ht="13.5" customHeight="1" x14ac:dyDescent="0.25">
      <c r="A398" s="148" t="s">
        <v>366</v>
      </c>
      <c r="B398" s="149"/>
      <c r="C398" s="149"/>
      <c r="D398" s="149"/>
      <c r="E398" s="149"/>
      <c r="F398" s="150"/>
      <c r="G398" s="68" t="s">
        <v>40</v>
      </c>
      <c r="H398" s="68" t="s">
        <v>279</v>
      </c>
      <c r="I398" s="68">
        <v>15</v>
      </c>
      <c r="J398" s="68">
        <v>4</v>
      </c>
      <c r="K398" s="70" t="str">
        <f t="shared" si="48"/>
        <v>SEH</v>
      </c>
      <c r="L398" s="71" t="str">
        <f t="shared" si="49"/>
        <v>H</v>
      </c>
      <c r="M398" s="72" t="str">
        <f t="shared" si="50"/>
        <v>Alta</v>
      </c>
      <c r="N398" s="70">
        <f t="shared" si="51"/>
        <v>7</v>
      </c>
      <c r="O398" s="73">
        <f>IF(H398="I",N398*Contagem!$U$11,IF(H398="E",N398*Contagem!$U$13,IF(H398="A",N398*Contagem!$U$12,IF(H398="T",N398*Contagem!$U$14,""))))</f>
        <v>3.5</v>
      </c>
      <c r="P398" s="73" t="s">
        <v>79</v>
      </c>
      <c r="Q398" s="122" t="s">
        <v>371</v>
      </c>
      <c r="R398" s="101"/>
      <c r="S398" s="101"/>
      <c r="T398" s="101"/>
      <c r="U398" s="101"/>
    </row>
    <row r="399" spans="1:21" s="66" customFormat="1" ht="13.5" customHeight="1" x14ac:dyDescent="0.25">
      <c r="A399" s="148" t="s">
        <v>367</v>
      </c>
      <c r="B399" s="149"/>
      <c r="C399" s="149"/>
      <c r="D399" s="149"/>
      <c r="E399" s="149"/>
      <c r="F399" s="150"/>
      <c r="G399" s="68" t="s">
        <v>40</v>
      </c>
      <c r="H399" s="68" t="s">
        <v>279</v>
      </c>
      <c r="I399" s="68">
        <v>30</v>
      </c>
      <c r="J399" s="68">
        <v>11</v>
      </c>
      <c r="K399" s="70" t="str">
        <f t="shared" si="48"/>
        <v>SEH</v>
      </c>
      <c r="L399" s="71" t="str">
        <f t="shared" si="49"/>
        <v>H</v>
      </c>
      <c r="M399" s="72" t="str">
        <f t="shared" si="50"/>
        <v>Alta</v>
      </c>
      <c r="N399" s="70">
        <f t="shared" si="51"/>
        <v>7</v>
      </c>
      <c r="O399" s="73">
        <f>IF(H399="I",N399*Contagem!$U$11,IF(H399="E",N399*Contagem!$U$13,IF(H399="A",N399*Contagem!$U$12,IF(H399="T",N399*Contagem!$U$14,""))))</f>
        <v>3.5</v>
      </c>
      <c r="P399" s="73" t="s">
        <v>79</v>
      </c>
      <c r="Q399" s="122" t="s">
        <v>372</v>
      </c>
      <c r="R399" s="92"/>
      <c r="S399" s="92"/>
      <c r="T399" s="92"/>
      <c r="U399" s="92"/>
    </row>
    <row r="400" spans="1:21" s="66" customFormat="1" ht="13.5" customHeight="1" x14ac:dyDescent="0.25">
      <c r="A400" s="148"/>
      <c r="B400" s="149"/>
      <c r="C400" s="149"/>
      <c r="D400" s="149"/>
      <c r="E400" s="149"/>
      <c r="F400" s="150"/>
      <c r="G400" s="68"/>
      <c r="H400" s="68"/>
      <c r="I400" s="68"/>
      <c r="J400" s="68"/>
      <c r="K400" s="70" t="str">
        <f t="shared" si="48"/>
        <v/>
      </c>
      <c r="L400" s="71" t="str">
        <f t="shared" si="49"/>
        <v/>
      </c>
      <c r="M400" s="72" t="str">
        <f t="shared" si="50"/>
        <v/>
      </c>
      <c r="N400" s="70" t="str">
        <f t="shared" si="51"/>
        <v/>
      </c>
      <c r="O400" s="73" t="str">
        <f>IF(H400="I",N400*Contagem!$U$11,IF(H400="E",N400*Contagem!$U$13,IF(H400="A",N400*Contagem!$U$12,IF(H400="T",N400*Contagem!$U$14,""))))</f>
        <v/>
      </c>
      <c r="P400" s="73"/>
      <c r="Q400" s="110"/>
      <c r="R400" s="110"/>
      <c r="S400" s="110"/>
      <c r="T400" s="110"/>
      <c r="U400" s="110"/>
    </row>
    <row r="401" spans="1:21" s="66" customFormat="1" ht="13.5" customHeight="1" x14ac:dyDescent="0.25">
      <c r="A401" s="145" t="s">
        <v>373</v>
      </c>
      <c r="B401" s="146"/>
      <c r="C401" s="146"/>
      <c r="D401" s="146"/>
      <c r="E401" s="146"/>
      <c r="F401" s="147"/>
      <c r="G401" s="68"/>
      <c r="H401" s="68"/>
      <c r="I401" s="68"/>
      <c r="J401" s="68"/>
      <c r="K401" s="70" t="str">
        <f t="shared" si="48"/>
        <v/>
      </c>
      <c r="L401" s="71" t="str">
        <f t="shared" si="49"/>
        <v/>
      </c>
      <c r="M401" s="72" t="str">
        <f t="shared" si="50"/>
        <v/>
      </c>
      <c r="N401" s="70" t="str">
        <f t="shared" si="51"/>
        <v/>
      </c>
      <c r="O401" s="73" t="str">
        <f>IF(H401="I",N401*Contagem!$U$11,IF(H401="E",N401*Contagem!$U$13,IF(H401="A",N401*Contagem!$U$12,IF(H401="T",N401*Contagem!$U$14,""))))</f>
        <v/>
      </c>
      <c r="P401" s="73" t="s">
        <v>80</v>
      </c>
      <c r="Q401" s="122"/>
      <c r="R401" s="92"/>
      <c r="S401" s="92"/>
      <c r="T401" s="92"/>
      <c r="U401" s="92"/>
    </row>
    <row r="402" spans="1:21" s="66" customFormat="1" ht="13.5" customHeight="1" x14ac:dyDescent="0.25">
      <c r="A402" s="121" t="s">
        <v>373</v>
      </c>
      <c r="B402" s="122"/>
      <c r="C402" s="122"/>
      <c r="D402" s="122"/>
      <c r="E402" s="122"/>
      <c r="F402" s="123"/>
      <c r="G402" s="68" t="s">
        <v>40</v>
      </c>
      <c r="H402" s="68" t="s">
        <v>279</v>
      </c>
      <c r="I402" s="68">
        <v>12</v>
      </c>
      <c r="J402" s="68">
        <v>5</v>
      </c>
      <c r="K402" s="70" t="str">
        <f t="shared" si="48"/>
        <v>SEH</v>
      </c>
      <c r="L402" s="71" t="str">
        <f t="shared" si="49"/>
        <v>H</v>
      </c>
      <c r="M402" s="72" t="str">
        <f t="shared" si="50"/>
        <v>Alta</v>
      </c>
      <c r="N402" s="70">
        <f t="shared" si="51"/>
        <v>7</v>
      </c>
      <c r="O402" s="73">
        <f>IF(H402="I",N402*Contagem!$U$11,IF(H402="E",N402*Contagem!$U$13,IF(H402="A",N402*Contagem!$U$12,IF(H402="T",N402*Contagem!$U$14,""))))</f>
        <v>3.5</v>
      </c>
      <c r="P402" s="73" t="s">
        <v>80</v>
      </c>
      <c r="Q402" s="122" t="s">
        <v>374</v>
      </c>
      <c r="R402" s="92"/>
      <c r="S402" s="92"/>
      <c r="T402" s="92"/>
      <c r="U402" s="92"/>
    </row>
    <row r="403" spans="1:21" s="66" customFormat="1" ht="13.5" customHeight="1" x14ac:dyDescent="0.25">
      <c r="A403" s="148"/>
      <c r="B403" s="149"/>
      <c r="C403" s="149"/>
      <c r="D403" s="149"/>
      <c r="E403" s="149"/>
      <c r="F403" s="150"/>
      <c r="G403" s="68"/>
      <c r="H403" s="68"/>
      <c r="I403" s="68"/>
      <c r="J403" s="68"/>
      <c r="K403" s="70" t="str">
        <f t="shared" ref="K403:K413" si="52">CONCATENATE(G403,L403)</f>
        <v/>
      </c>
      <c r="L403" s="71" t="str">
        <f t="shared" ref="L403:L413" si="53">IF(OR(ISBLANK(I403),ISBLANK(J403)),IF(OR(G403="ALI",G403="AIE"),"L",IF(ISBLANK(G403),"","A")),IF(G403="EE",IF(J403&gt;=3,IF(I403&gt;=5,"H","A"),IF(J403&gt;=2,IF(I403&gt;=16,"H",IF(I403&lt;=4,"L","A")),IF(I403&lt;=15,"L","A"))),IF(OR(G403="SE",G403="CE"),IF(J403&gt;=4,IF(I403&gt;=6,"H","A"),IF(J403&gt;=2,IF(I403&gt;=20,"H",IF(I403&lt;=5,"L","A")),IF(I403&lt;=19,"L","A"))),IF(OR(G403="ALI",G403="AIE"),IF(J403&gt;=6,IF(I403&gt;=20,"H","A"),IF(J403&gt;=2,IF(I403&gt;=51,"H",IF(I403&lt;=19,"L","A")),IF(I403&lt;=50,"L","A")))))))</f>
        <v/>
      </c>
      <c r="M403" s="72" t="str">
        <f t="shared" ref="M403:M413" si="54">IF(L403="L","Baixa",IF(L403="A","Média",IF(L403="","","Alta")))</f>
        <v/>
      </c>
      <c r="N403" s="70" t="str">
        <f t="shared" ref="N403:N413" si="55">IF(ISBLANK(G403),"",IF(G403="ALI",IF(L403="L",7,IF(L403="A",10,15)),IF(G403="AIE",IF(L403="L",5,IF(L403="A",7,10)),IF(G403="SE",IF(L403="L",4,IF(L403="A",5,7)),IF(OR(G403="EE",G403="CE"),IF(L403="L",3,IF(L403="A",4,6)))))))</f>
        <v/>
      </c>
      <c r="O403" s="73" t="str">
        <f>IF(H403="I",N403*Contagem!$U$11,IF(H403="E",N403*Contagem!$U$13,IF(H403="A",N403*Contagem!$U$12,IF(H403="T",N403*Contagem!$U$14,""))))</f>
        <v/>
      </c>
      <c r="P403" s="73"/>
      <c r="Q403" s="102"/>
      <c r="R403" s="92"/>
      <c r="S403" s="92"/>
      <c r="T403" s="92"/>
      <c r="U403" s="92"/>
    </row>
    <row r="404" spans="1:21" s="66" customFormat="1" ht="13.5" customHeight="1" x14ac:dyDescent="0.25">
      <c r="A404" s="145" t="s">
        <v>375</v>
      </c>
      <c r="B404" s="146"/>
      <c r="C404" s="146"/>
      <c r="D404" s="146"/>
      <c r="E404" s="146"/>
      <c r="F404" s="147"/>
      <c r="G404" s="68"/>
      <c r="H404" s="68"/>
      <c r="I404" s="68"/>
      <c r="J404" s="68"/>
      <c r="K404" s="70" t="str">
        <f t="shared" si="52"/>
        <v/>
      </c>
      <c r="L404" s="71" t="str">
        <f t="shared" si="53"/>
        <v/>
      </c>
      <c r="M404" s="72" t="str">
        <f t="shared" si="54"/>
        <v/>
      </c>
      <c r="N404" s="70" t="str">
        <f t="shared" si="55"/>
        <v/>
      </c>
      <c r="O404" s="73" t="str">
        <f>IF(H404="I",N404*Contagem!$U$11,IF(H404="E",N404*Contagem!$U$13,IF(H404="A",N404*Contagem!$U$12,IF(H404="T",N404*Contagem!$U$14,""))))</f>
        <v/>
      </c>
      <c r="P404" s="73" t="s">
        <v>80</v>
      </c>
      <c r="Q404" s="116"/>
      <c r="R404" s="92"/>
      <c r="S404" s="92"/>
      <c r="T404" s="92"/>
      <c r="U404" s="92"/>
    </row>
    <row r="405" spans="1:21" s="66" customFormat="1" ht="13.5" customHeight="1" x14ac:dyDescent="0.25">
      <c r="A405" s="148" t="s">
        <v>376</v>
      </c>
      <c r="B405" s="149"/>
      <c r="C405" s="149"/>
      <c r="D405" s="149"/>
      <c r="E405" s="149"/>
      <c r="F405" s="150"/>
      <c r="G405" s="68" t="s">
        <v>38</v>
      </c>
      <c r="H405" s="68" t="s">
        <v>89</v>
      </c>
      <c r="I405" s="68">
        <v>4</v>
      </c>
      <c r="J405" s="68">
        <v>2</v>
      </c>
      <c r="K405" s="70" t="str">
        <f t="shared" si="52"/>
        <v>CEL</v>
      </c>
      <c r="L405" s="71" t="str">
        <f t="shared" si="53"/>
        <v>L</v>
      </c>
      <c r="M405" s="72" t="str">
        <f t="shared" si="54"/>
        <v>Baixa</v>
      </c>
      <c r="N405" s="70">
        <f t="shared" si="55"/>
        <v>3</v>
      </c>
      <c r="O405" s="73">
        <f>IF(H405="I",N405*Contagem!$U$11,IF(H405="E",N405*Contagem!$U$13,IF(H405="A",N405*Contagem!$U$12,IF(H405="T",N405*Contagem!$U$14,""))))</f>
        <v>3</v>
      </c>
      <c r="P405" s="73" t="s">
        <v>80</v>
      </c>
      <c r="Q405" s="116" t="s">
        <v>377</v>
      </c>
      <c r="R405" s="92"/>
      <c r="S405" s="92"/>
      <c r="T405" s="92"/>
      <c r="U405" s="92"/>
    </row>
    <row r="406" spans="1:21" s="66" customFormat="1" ht="13.5" customHeight="1" x14ac:dyDescent="0.25">
      <c r="A406" s="148"/>
      <c r="B406" s="149"/>
      <c r="C406" s="149"/>
      <c r="D406" s="149"/>
      <c r="E406" s="149"/>
      <c r="F406" s="150"/>
      <c r="G406" s="68"/>
      <c r="H406" s="68"/>
      <c r="I406" s="68"/>
      <c r="J406" s="68"/>
      <c r="K406" s="70" t="str">
        <f t="shared" si="52"/>
        <v/>
      </c>
      <c r="L406" s="71" t="str">
        <f t="shared" si="53"/>
        <v/>
      </c>
      <c r="M406" s="72" t="str">
        <f t="shared" si="54"/>
        <v/>
      </c>
      <c r="N406" s="70" t="str">
        <f t="shared" si="55"/>
        <v/>
      </c>
      <c r="O406" s="73" t="str">
        <f>IF(H406="I",N406*Contagem!$U$11,IF(H406="E",N406*Contagem!$U$13,IF(H406="A",N406*Contagem!$U$12,IF(H406="T",N406*Contagem!$U$14,""))))</f>
        <v/>
      </c>
      <c r="P406" s="73"/>
      <c r="Q406" s="126"/>
      <c r="R406" s="126"/>
      <c r="S406" s="126"/>
      <c r="T406" s="126"/>
      <c r="U406" s="126"/>
    </row>
    <row r="407" spans="1:21" s="66" customFormat="1" ht="13.5" customHeight="1" x14ac:dyDescent="0.25">
      <c r="A407" s="145" t="s">
        <v>443</v>
      </c>
      <c r="B407" s="146"/>
      <c r="C407" s="146"/>
      <c r="D407" s="146"/>
      <c r="E407" s="146"/>
      <c r="F407" s="147"/>
      <c r="G407" s="68"/>
      <c r="H407" s="68"/>
      <c r="I407" s="68"/>
      <c r="J407" s="68"/>
      <c r="K407" s="70" t="str">
        <f t="shared" si="52"/>
        <v/>
      </c>
      <c r="L407" s="71" t="str">
        <f t="shared" si="53"/>
        <v/>
      </c>
      <c r="M407" s="72" t="str">
        <f t="shared" si="54"/>
        <v/>
      </c>
      <c r="N407" s="70" t="str">
        <f t="shared" si="55"/>
        <v/>
      </c>
      <c r="O407" s="73" t="str">
        <f>IF(H407="I",N407*Contagem!$U$11,IF(H407="E",N407*Contagem!$U$13,IF(H407="A",N407*Contagem!$U$12,IF(H407="T",N407*Contagem!$U$14,""))))</f>
        <v/>
      </c>
      <c r="P407" s="73" t="s">
        <v>79</v>
      </c>
      <c r="Q407" s="126"/>
      <c r="R407" s="126"/>
      <c r="S407" s="126"/>
      <c r="T407" s="126"/>
      <c r="U407" s="126"/>
    </row>
    <row r="408" spans="1:21" s="66" customFormat="1" ht="13.5" customHeight="1" x14ac:dyDescent="0.25">
      <c r="A408" s="148" t="s">
        <v>444</v>
      </c>
      <c r="B408" s="149"/>
      <c r="C408" s="149"/>
      <c r="D408" s="149"/>
      <c r="E408" s="149"/>
      <c r="F408" s="150"/>
      <c r="G408" s="68" t="s">
        <v>38</v>
      </c>
      <c r="H408" s="68" t="s">
        <v>279</v>
      </c>
      <c r="I408" s="68">
        <v>8</v>
      </c>
      <c r="J408" s="68">
        <v>1</v>
      </c>
      <c r="K408" s="70" t="str">
        <f t="shared" si="52"/>
        <v>CEL</v>
      </c>
      <c r="L408" s="71" t="str">
        <f t="shared" si="53"/>
        <v>L</v>
      </c>
      <c r="M408" s="72" t="str">
        <f t="shared" si="54"/>
        <v>Baixa</v>
      </c>
      <c r="N408" s="70">
        <f t="shared" si="55"/>
        <v>3</v>
      </c>
      <c r="O408" s="73">
        <f>IF(H408="I",N408*Contagem!$U$11,IF(H408="E",N408*Contagem!$U$13,IF(H408="A",N408*Contagem!$U$12,IF(H408="T",N408*Contagem!$U$14,""))))</f>
        <v>1.5</v>
      </c>
      <c r="P408" s="73" t="s">
        <v>79</v>
      </c>
      <c r="Q408" s="126" t="s">
        <v>1</v>
      </c>
      <c r="R408" s="126"/>
      <c r="S408" s="126"/>
      <c r="T408" s="126"/>
      <c r="U408" s="126"/>
    </row>
    <row r="409" spans="1:21" s="66" customFormat="1" ht="13.5" customHeight="1" x14ac:dyDescent="0.25">
      <c r="A409" s="148" t="s">
        <v>445</v>
      </c>
      <c r="B409" s="149"/>
      <c r="C409" s="149"/>
      <c r="D409" s="149"/>
      <c r="E409" s="149"/>
      <c r="F409" s="150"/>
      <c r="G409" s="68" t="s">
        <v>40</v>
      </c>
      <c r="H409" s="68" t="s">
        <v>279</v>
      </c>
      <c r="I409" s="68">
        <v>44</v>
      </c>
      <c r="J409" s="68">
        <v>5</v>
      </c>
      <c r="K409" s="70" t="str">
        <f t="shared" si="52"/>
        <v>SEH</v>
      </c>
      <c r="L409" s="71" t="str">
        <f t="shared" si="53"/>
        <v>H</v>
      </c>
      <c r="M409" s="72" t="str">
        <f t="shared" si="54"/>
        <v>Alta</v>
      </c>
      <c r="N409" s="70">
        <f t="shared" si="55"/>
        <v>7</v>
      </c>
      <c r="O409" s="73">
        <f>IF(H409="I",N409*Contagem!$U$11,IF(H409="E",N409*Contagem!$U$13,IF(H409="A",N409*Contagem!$U$12,IF(H409="T",N409*Contagem!$U$14,""))))</f>
        <v>3.5</v>
      </c>
      <c r="P409" s="73" t="s">
        <v>79</v>
      </c>
      <c r="Q409" s="126" t="s">
        <v>446</v>
      </c>
      <c r="R409" s="126"/>
      <c r="S409" s="126"/>
      <c r="T409" s="126"/>
      <c r="U409" s="126"/>
    </row>
    <row r="410" spans="1:21" s="66" customFormat="1" ht="13.5" customHeight="1" x14ac:dyDescent="0.25">
      <c r="A410" s="148" t="s">
        <v>447</v>
      </c>
      <c r="B410" s="149"/>
      <c r="C410" s="149"/>
      <c r="D410" s="149"/>
      <c r="E410" s="149"/>
      <c r="F410" s="150"/>
      <c r="G410" s="68" t="s">
        <v>40</v>
      </c>
      <c r="H410" s="68" t="s">
        <v>279</v>
      </c>
      <c r="I410" s="68">
        <v>47</v>
      </c>
      <c r="J410" s="68">
        <v>5</v>
      </c>
      <c r="K410" s="70" t="str">
        <f t="shared" si="52"/>
        <v>SEH</v>
      </c>
      <c r="L410" s="71" t="str">
        <f t="shared" si="53"/>
        <v>H</v>
      </c>
      <c r="M410" s="72" t="str">
        <f t="shared" si="54"/>
        <v>Alta</v>
      </c>
      <c r="N410" s="70">
        <f t="shared" si="55"/>
        <v>7</v>
      </c>
      <c r="O410" s="73">
        <f>IF(H410="I",N410*Contagem!$U$11,IF(H410="E",N410*Contagem!$U$13,IF(H410="A",N410*Contagem!$U$12,IF(H410="T",N410*Contagem!$U$14,""))))</f>
        <v>3.5</v>
      </c>
      <c r="P410" s="73" t="s">
        <v>79</v>
      </c>
      <c r="Q410" s="126" t="s">
        <v>446</v>
      </c>
      <c r="R410" s="126"/>
      <c r="S410" s="126"/>
      <c r="T410" s="126"/>
      <c r="U410" s="126"/>
    </row>
    <row r="411" spans="1:21" s="66" customFormat="1" ht="13.5" customHeight="1" x14ac:dyDescent="0.25">
      <c r="A411" s="148" t="s">
        <v>448</v>
      </c>
      <c r="B411" s="149"/>
      <c r="C411" s="149"/>
      <c r="D411" s="149"/>
      <c r="E411" s="149"/>
      <c r="F411" s="150"/>
      <c r="G411" s="68" t="s">
        <v>40</v>
      </c>
      <c r="H411" s="68" t="s">
        <v>279</v>
      </c>
      <c r="I411" s="68">
        <v>40</v>
      </c>
      <c r="J411" s="68">
        <v>5</v>
      </c>
      <c r="K411" s="70" t="str">
        <f t="shared" si="52"/>
        <v>SEH</v>
      </c>
      <c r="L411" s="71" t="str">
        <f t="shared" si="53"/>
        <v>H</v>
      </c>
      <c r="M411" s="72" t="str">
        <f t="shared" si="54"/>
        <v>Alta</v>
      </c>
      <c r="N411" s="70">
        <f t="shared" si="55"/>
        <v>7</v>
      </c>
      <c r="O411" s="73">
        <f>IF(H411="I",N411*Contagem!$U$11,IF(H411="E",N411*Contagem!$U$13,IF(H411="A",N411*Contagem!$U$12,IF(H411="T",N411*Contagem!$U$14,""))))</f>
        <v>3.5</v>
      </c>
      <c r="P411" s="73" t="s">
        <v>79</v>
      </c>
      <c r="Q411" s="126" t="s">
        <v>446</v>
      </c>
      <c r="R411" s="126"/>
      <c r="S411" s="126"/>
      <c r="T411" s="126"/>
      <c r="U411" s="126"/>
    </row>
    <row r="412" spans="1:21" s="66" customFormat="1" ht="13.5" customHeight="1" x14ac:dyDescent="0.25">
      <c r="A412" s="148"/>
      <c r="B412" s="149"/>
      <c r="C412" s="149"/>
      <c r="D412" s="149"/>
      <c r="E412" s="149"/>
      <c r="F412" s="150"/>
      <c r="G412" s="68"/>
      <c r="H412" s="68"/>
      <c r="I412" s="68"/>
      <c r="J412" s="68"/>
      <c r="K412" s="70" t="str">
        <f t="shared" si="52"/>
        <v/>
      </c>
      <c r="L412" s="71" t="str">
        <f t="shared" si="53"/>
        <v/>
      </c>
      <c r="M412" s="72" t="str">
        <f t="shared" si="54"/>
        <v/>
      </c>
      <c r="N412" s="70" t="str">
        <f t="shared" si="55"/>
        <v/>
      </c>
      <c r="O412" s="73" t="str">
        <f>IF(H412="I",N412*Contagem!$U$11,IF(H412="E",N412*Contagem!$U$13,IF(H412="A",N412*Contagem!$U$12,IF(H412="T",N412*Contagem!$U$14,""))))</f>
        <v/>
      </c>
      <c r="P412" s="73"/>
      <c r="Q412" s="102"/>
      <c r="R412" s="92"/>
      <c r="S412" s="92"/>
      <c r="T412" s="92"/>
      <c r="U412" s="92"/>
    </row>
    <row r="413" spans="1:21" s="66" customFormat="1" ht="13.5" customHeight="1" x14ac:dyDescent="0.25">
      <c r="A413" s="145" t="s">
        <v>378</v>
      </c>
      <c r="B413" s="146"/>
      <c r="C413" s="146"/>
      <c r="D413" s="146"/>
      <c r="E413" s="146"/>
      <c r="F413" s="147"/>
      <c r="G413" s="68"/>
      <c r="H413" s="68"/>
      <c r="I413" s="68"/>
      <c r="J413" s="68"/>
      <c r="K413" s="70" t="str">
        <f t="shared" si="52"/>
        <v/>
      </c>
      <c r="L413" s="71" t="str">
        <f t="shared" si="53"/>
        <v/>
      </c>
      <c r="M413" s="72" t="str">
        <f t="shared" si="54"/>
        <v/>
      </c>
      <c r="N413" s="70" t="str">
        <f t="shared" si="55"/>
        <v/>
      </c>
      <c r="O413" s="73" t="str">
        <f>IF(H413="I",N413*Contagem!$U$11,IF(H413="E",N413*Contagem!$U$13,IF(H413="A",N413*Contagem!$U$12,IF(H413="T",N413*Contagem!$U$14,""))))</f>
        <v/>
      </c>
      <c r="P413" s="73" t="s">
        <v>204</v>
      </c>
      <c r="Q413" s="92"/>
      <c r="R413" s="92"/>
      <c r="S413" s="92"/>
      <c r="T413" s="92"/>
      <c r="U413" s="92"/>
    </row>
    <row r="414" spans="1:21" s="66" customFormat="1" ht="13.5" customHeight="1" x14ac:dyDescent="0.25">
      <c r="A414" s="148" t="s">
        <v>378</v>
      </c>
      <c r="B414" s="149"/>
      <c r="C414" s="149"/>
      <c r="D414" s="149"/>
      <c r="E414" s="149"/>
      <c r="F414" s="150"/>
      <c r="G414" s="68" t="s">
        <v>40</v>
      </c>
      <c r="H414" s="68" t="s">
        <v>89</v>
      </c>
      <c r="I414" s="68">
        <v>35</v>
      </c>
      <c r="J414" s="68">
        <v>4</v>
      </c>
      <c r="K414" s="70" t="str">
        <f t="shared" si="48"/>
        <v>SEH</v>
      </c>
      <c r="L414" s="71" t="str">
        <f t="shared" si="49"/>
        <v>H</v>
      </c>
      <c r="M414" s="72" t="str">
        <f t="shared" si="50"/>
        <v>Alta</v>
      </c>
      <c r="N414" s="70">
        <f t="shared" si="51"/>
        <v>7</v>
      </c>
      <c r="O414" s="73">
        <f>IF(H414="I",N414*Contagem!$U$11,IF(H414="E",N414*Contagem!$U$13,IF(H414="A",N414*Contagem!$U$12,IF(H414="T",N414*Contagem!$U$14,""))))</f>
        <v>7</v>
      </c>
      <c r="P414" s="73" t="s">
        <v>204</v>
      </c>
      <c r="Q414" s="92" t="s">
        <v>379</v>
      </c>
      <c r="R414" s="92"/>
      <c r="S414" s="92"/>
      <c r="T414" s="92"/>
      <c r="U414" s="92"/>
    </row>
    <row r="415" spans="1:21" s="66" customFormat="1" ht="13.5" customHeight="1" x14ac:dyDescent="0.25">
      <c r="A415" s="148"/>
      <c r="B415" s="149"/>
      <c r="C415" s="149"/>
      <c r="D415" s="149"/>
      <c r="E415" s="149"/>
      <c r="F415" s="150"/>
      <c r="G415" s="68"/>
      <c r="H415" s="68"/>
      <c r="I415" s="68"/>
      <c r="J415" s="68"/>
      <c r="K415" s="70" t="str">
        <f t="shared" si="48"/>
        <v/>
      </c>
      <c r="L415" s="71" t="str">
        <f t="shared" si="49"/>
        <v/>
      </c>
      <c r="M415" s="72" t="str">
        <f t="shared" si="50"/>
        <v/>
      </c>
      <c r="N415" s="70" t="str">
        <f t="shared" si="51"/>
        <v/>
      </c>
      <c r="O415" s="73" t="str">
        <f>IF(H415="I",N415*Contagem!$U$11,IF(H415="E",N415*Contagem!$U$13,IF(H415="A",N415*Contagem!$U$12,IF(H415="T",N415*Contagem!$U$14,""))))</f>
        <v/>
      </c>
      <c r="P415" s="73"/>
      <c r="Q415" s="116"/>
      <c r="R415" s="92"/>
      <c r="S415" s="92"/>
      <c r="T415" s="92"/>
      <c r="U415" s="92"/>
    </row>
    <row r="416" spans="1:21" s="66" customFormat="1" ht="13.5" customHeight="1" x14ac:dyDescent="0.25">
      <c r="A416" s="145" t="s">
        <v>380</v>
      </c>
      <c r="B416" s="146"/>
      <c r="C416" s="146"/>
      <c r="D416" s="146"/>
      <c r="E416" s="146"/>
      <c r="F416" s="147"/>
      <c r="G416" s="68"/>
      <c r="H416" s="68"/>
      <c r="I416" s="68"/>
      <c r="J416" s="68"/>
      <c r="K416" s="70" t="str">
        <f t="shared" si="48"/>
        <v/>
      </c>
      <c r="L416" s="71" t="str">
        <f t="shared" si="49"/>
        <v/>
      </c>
      <c r="M416" s="72" t="str">
        <f t="shared" si="50"/>
        <v/>
      </c>
      <c r="N416" s="70" t="str">
        <f t="shared" si="51"/>
        <v/>
      </c>
      <c r="O416" s="73" t="str">
        <f>IF(H416="I",N416*Contagem!$U$11,IF(H416="E",N416*Contagem!$U$13,IF(H416="A",N416*Contagem!$U$12,IF(H416="T",N416*Contagem!$U$14,""))))</f>
        <v/>
      </c>
      <c r="P416" s="73" t="s">
        <v>204</v>
      </c>
      <c r="Q416" s="102"/>
      <c r="R416" s="92"/>
      <c r="S416" s="92"/>
      <c r="T416" s="92"/>
      <c r="U416" s="92"/>
    </row>
    <row r="417" spans="1:21" s="66" customFormat="1" ht="13.5" customHeight="1" x14ac:dyDescent="0.25">
      <c r="A417" s="148" t="s">
        <v>380</v>
      </c>
      <c r="B417" s="149"/>
      <c r="C417" s="149"/>
      <c r="D417" s="149"/>
      <c r="E417" s="149"/>
      <c r="F417" s="150"/>
      <c r="G417" s="68" t="s">
        <v>40</v>
      </c>
      <c r="H417" s="68" t="s">
        <v>89</v>
      </c>
      <c r="I417" s="68">
        <v>10</v>
      </c>
      <c r="J417" s="68">
        <v>4</v>
      </c>
      <c r="K417" s="70" t="str">
        <f t="shared" si="48"/>
        <v>SEH</v>
      </c>
      <c r="L417" s="71" t="str">
        <f t="shared" si="49"/>
        <v>H</v>
      </c>
      <c r="M417" s="72" t="str">
        <f t="shared" si="50"/>
        <v>Alta</v>
      </c>
      <c r="N417" s="70">
        <f t="shared" si="51"/>
        <v>7</v>
      </c>
      <c r="O417" s="73">
        <f>IF(H417="I",N417*Contagem!$U$11,IF(H417="E",N417*Contagem!$U$13,IF(H417="A",N417*Contagem!$U$12,IF(H417="T",N417*Contagem!$U$14,""))))</f>
        <v>7</v>
      </c>
      <c r="P417" s="73" t="s">
        <v>204</v>
      </c>
      <c r="Q417" s="102" t="s">
        <v>381</v>
      </c>
      <c r="R417" s="92"/>
      <c r="S417" s="92"/>
      <c r="T417" s="92"/>
      <c r="U417" s="92"/>
    </row>
    <row r="418" spans="1:21" s="66" customFormat="1" ht="13.5" customHeight="1" x14ac:dyDescent="0.25">
      <c r="A418" s="148"/>
      <c r="B418" s="149"/>
      <c r="C418" s="149"/>
      <c r="D418" s="149"/>
      <c r="E418" s="149"/>
      <c r="F418" s="150"/>
      <c r="G418" s="68"/>
      <c r="H418" s="68"/>
      <c r="I418" s="68"/>
      <c r="J418" s="68"/>
      <c r="K418" s="70" t="str">
        <f t="shared" si="48"/>
        <v/>
      </c>
      <c r="L418" s="71" t="str">
        <f t="shared" si="49"/>
        <v/>
      </c>
      <c r="M418" s="72" t="str">
        <f t="shared" si="50"/>
        <v/>
      </c>
      <c r="N418" s="70" t="str">
        <f t="shared" si="51"/>
        <v/>
      </c>
      <c r="O418" s="73" t="str">
        <f>IF(H418="I",N418*Contagem!$U$11,IF(H418="E",N418*Contagem!$U$13,IF(H418="A",N418*Contagem!$U$12,IF(H418="T",N418*Contagem!$U$14,""))))</f>
        <v/>
      </c>
      <c r="P418" s="73"/>
      <c r="Q418" s="102"/>
      <c r="R418" s="92"/>
      <c r="S418" s="92"/>
      <c r="T418" s="92"/>
      <c r="U418" s="92"/>
    </row>
    <row r="419" spans="1:21" s="66" customFormat="1" ht="13.5" customHeight="1" x14ac:dyDescent="0.25">
      <c r="A419" s="145" t="s">
        <v>382</v>
      </c>
      <c r="B419" s="146"/>
      <c r="C419" s="146"/>
      <c r="D419" s="146"/>
      <c r="E419" s="146"/>
      <c r="F419" s="147"/>
      <c r="G419" s="68"/>
      <c r="H419" s="68"/>
      <c r="I419" s="68"/>
      <c r="J419" s="68"/>
      <c r="K419" s="70" t="str">
        <f t="shared" si="48"/>
        <v/>
      </c>
      <c r="L419" s="71" t="str">
        <f t="shared" si="49"/>
        <v/>
      </c>
      <c r="M419" s="72" t="str">
        <f t="shared" si="50"/>
        <v/>
      </c>
      <c r="N419" s="70" t="str">
        <f t="shared" si="51"/>
        <v/>
      </c>
      <c r="O419" s="73" t="str">
        <f>IF(H419="I",N419*Contagem!$U$11,IF(H419="E",N419*Contagem!$U$13,IF(H419="A",N419*Contagem!$U$12,IF(H419="T",N419*Contagem!$U$14,""))))</f>
        <v/>
      </c>
      <c r="P419" s="73" t="s">
        <v>204</v>
      </c>
      <c r="Q419" s="117"/>
      <c r="R419" s="117"/>
      <c r="S419" s="117"/>
      <c r="T419" s="117"/>
      <c r="U419" s="117"/>
    </row>
    <row r="420" spans="1:21" s="66" customFormat="1" ht="13.5" customHeight="1" x14ac:dyDescent="0.25">
      <c r="A420" s="148" t="s">
        <v>382</v>
      </c>
      <c r="B420" s="149"/>
      <c r="C420" s="149"/>
      <c r="D420" s="149"/>
      <c r="E420" s="149"/>
      <c r="F420" s="150"/>
      <c r="G420" s="68" t="s">
        <v>40</v>
      </c>
      <c r="H420" s="68" t="s">
        <v>89</v>
      </c>
      <c r="I420" s="68">
        <v>16</v>
      </c>
      <c r="J420" s="68">
        <v>6</v>
      </c>
      <c r="K420" s="70" t="str">
        <f t="shared" si="48"/>
        <v>SEH</v>
      </c>
      <c r="L420" s="71" t="str">
        <f t="shared" si="49"/>
        <v>H</v>
      </c>
      <c r="M420" s="72" t="str">
        <f t="shared" si="50"/>
        <v>Alta</v>
      </c>
      <c r="N420" s="70">
        <f t="shared" si="51"/>
        <v>7</v>
      </c>
      <c r="O420" s="73">
        <f>IF(H420="I",N420*Contagem!$U$11,IF(H420="E",N420*Contagem!$U$13,IF(H420="A",N420*Contagem!$U$12,IF(H420="T",N420*Contagem!$U$14,""))))</f>
        <v>7</v>
      </c>
      <c r="P420" s="73" t="s">
        <v>204</v>
      </c>
      <c r="Q420" s="125" t="s">
        <v>383</v>
      </c>
      <c r="R420" s="117"/>
      <c r="S420" s="117"/>
      <c r="T420" s="117"/>
      <c r="U420" s="117"/>
    </row>
    <row r="421" spans="1:21" s="66" customFormat="1" ht="13.5" customHeight="1" x14ac:dyDescent="0.25">
      <c r="A421" s="148"/>
      <c r="B421" s="149"/>
      <c r="C421" s="149"/>
      <c r="D421" s="149"/>
      <c r="E421" s="149"/>
      <c r="F421" s="150"/>
      <c r="G421" s="68"/>
      <c r="H421" s="68"/>
      <c r="I421" s="68"/>
      <c r="J421" s="68"/>
      <c r="K421" s="70" t="str">
        <f t="shared" si="48"/>
        <v/>
      </c>
      <c r="L421" s="71" t="str">
        <f t="shared" si="49"/>
        <v/>
      </c>
      <c r="M421" s="72" t="str">
        <f t="shared" si="50"/>
        <v/>
      </c>
      <c r="N421" s="70" t="str">
        <f t="shared" si="51"/>
        <v/>
      </c>
      <c r="O421" s="73" t="str">
        <f>IF(H421="I",N421*Contagem!$U$11,IF(H421="E",N421*Contagem!$U$13,IF(H421="A",N421*Contagem!$U$12,IF(H421="T",N421*Contagem!$U$14,""))))</f>
        <v/>
      </c>
      <c r="P421" s="73"/>
      <c r="Q421" s="117"/>
      <c r="R421" s="117"/>
      <c r="S421" s="117"/>
      <c r="T421" s="117"/>
      <c r="U421" s="117"/>
    </row>
    <row r="422" spans="1:21" s="66" customFormat="1" ht="13.5" customHeight="1" x14ac:dyDescent="0.25">
      <c r="A422" s="145" t="s">
        <v>384</v>
      </c>
      <c r="B422" s="146"/>
      <c r="C422" s="146"/>
      <c r="D422" s="146"/>
      <c r="E422" s="146"/>
      <c r="F422" s="147"/>
      <c r="G422" s="68"/>
      <c r="H422" s="68"/>
      <c r="I422" s="68"/>
      <c r="J422" s="68"/>
      <c r="K422" s="70" t="str">
        <f t="shared" si="48"/>
        <v/>
      </c>
      <c r="L422" s="71" t="str">
        <f t="shared" si="49"/>
        <v/>
      </c>
      <c r="M422" s="72" t="str">
        <f t="shared" si="50"/>
        <v/>
      </c>
      <c r="N422" s="70" t="str">
        <f t="shared" si="51"/>
        <v/>
      </c>
      <c r="O422" s="73" t="str">
        <f>IF(H422="I",N422*Contagem!$U$11,IF(H422="E",N422*Contagem!$U$13,IF(H422="A",N422*Contagem!$U$12,IF(H422="T",N422*Contagem!$U$14,""))))</f>
        <v/>
      </c>
      <c r="P422" s="73" t="s">
        <v>204</v>
      </c>
      <c r="Q422" s="117"/>
      <c r="R422" s="117"/>
      <c r="S422" s="117"/>
      <c r="T422" s="117"/>
      <c r="U422" s="117"/>
    </row>
    <row r="423" spans="1:21" s="66" customFormat="1" ht="13.5" customHeight="1" x14ac:dyDescent="0.25">
      <c r="A423" s="148" t="s">
        <v>384</v>
      </c>
      <c r="B423" s="149"/>
      <c r="C423" s="149"/>
      <c r="D423" s="149"/>
      <c r="E423" s="149"/>
      <c r="F423" s="150"/>
      <c r="G423" s="68" t="s">
        <v>40</v>
      </c>
      <c r="H423" s="68" t="s">
        <v>89</v>
      </c>
      <c r="I423" s="68">
        <v>15</v>
      </c>
      <c r="J423" s="68">
        <v>5</v>
      </c>
      <c r="K423" s="70" t="str">
        <f t="shared" si="48"/>
        <v>SEH</v>
      </c>
      <c r="L423" s="71" t="str">
        <f t="shared" si="49"/>
        <v>H</v>
      </c>
      <c r="M423" s="72" t="str">
        <f t="shared" si="50"/>
        <v>Alta</v>
      </c>
      <c r="N423" s="70">
        <f t="shared" si="51"/>
        <v>7</v>
      </c>
      <c r="O423" s="73">
        <f>IF(H423="I",N423*Contagem!$U$11,IF(H423="E",N423*Contagem!$U$13,IF(H423="A",N423*Contagem!$U$12,IF(H423="T",N423*Contagem!$U$14,""))))</f>
        <v>7</v>
      </c>
      <c r="P423" s="73" t="s">
        <v>204</v>
      </c>
      <c r="Q423" s="117" t="s">
        <v>385</v>
      </c>
      <c r="R423" s="117"/>
      <c r="S423" s="117"/>
      <c r="T423" s="117"/>
      <c r="U423" s="117"/>
    </row>
    <row r="424" spans="1:21" s="66" customFormat="1" ht="13.5" customHeight="1" x14ac:dyDescent="0.25">
      <c r="A424" s="148"/>
      <c r="B424" s="149"/>
      <c r="C424" s="149"/>
      <c r="D424" s="149"/>
      <c r="E424" s="149"/>
      <c r="F424" s="150"/>
      <c r="G424" s="68"/>
      <c r="H424" s="68"/>
      <c r="I424" s="68"/>
      <c r="J424" s="68"/>
      <c r="K424" s="70" t="str">
        <f t="shared" si="48"/>
        <v/>
      </c>
      <c r="L424" s="71" t="str">
        <f t="shared" si="49"/>
        <v/>
      </c>
      <c r="M424" s="72" t="str">
        <f t="shared" si="50"/>
        <v/>
      </c>
      <c r="N424" s="70" t="str">
        <f t="shared" si="51"/>
        <v/>
      </c>
      <c r="O424" s="73" t="str">
        <f>IF(H424="I",N424*Contagem!$U$11,IF(H424="E",N424*Contagem!$U$13,IF(H424="A",N424*Contagem!$U$12,IF(H424="T",N424*Contagem!$U$14,""))))</f>
        <v/>
      </c>
      <c r="P424" s="73"/>
      <c r="Q424" s="117"/>
      <c r="R424" s="117"/>
      <c r="S424" s="117"/>
      <c r="T424" s="117"/>
      <c r="U424" s="117"/>
    </row>
    <row r="425" spans="1:21" s="66" customFormat="1" ht="13.5" customHeight="1" x14ac:dyDescent="0.25">
      <c r="A425" s="145" t="s">
        <v>386</v>
      </c>
      <c r="B425" s="146"/>
      <c r="C425" s="146"/>
      <c r="D425" s="146"/>
      <c r="E425" s="146"/>
      <c r="F425" s="147"/>
      <c r="G425" s="68"/>
      <c r="H425" s="68"/>
      <c r="I425" s="68"/>
      <c r="J425" s="68"/>
      <c r="K425" s="70" t="str">
        <f t="shared" si="48"/>
        <v/>
      </c>
      <c r="L425" s="71" t="str">
        <f t="shared" si="49"/>
        <v/>
      </c>
      <c r="M425" s="72" t="str">
        <f t="shared" si="50"/>
        <v/>
      </c>
      <c r="N425" s="70" t="str">
        <f t="shared" si="51"/>
        <v/>
      </c>
      <c r="O425" s="73" t="str">
        <f>IF(H425="I",N425*Contagem!$U$11,IF(H425="E",N425*Contagem!$U$13,IF(H425="A",N425*Contagem!$U$12,IF(H425="T",N425*Contagem!$U$14,""))))</f>
        <v/>
      </c>
      <c r="P425" s="73" t="s">
        <v>204</v>
      </c>
      <c r="Q425" s="117"/>
      <c r="R425" s="117"/>
      <c r="S425" s="117"/>
      <c r="T425" s="117"/>
      <c r="U425" s="117"/>
    </row>
    <row r="426" spans="1:21" s="66" customFormat="1" ht="13.5" customHeight="1" x14ac:dyDescent="0.25">
      <c r="A426" s="148" t="s">
        <v>386</v>
      </c>
      <c r="B426" s="149"/>
      <c r="C426" s="149"/>
      <c r="D426" s="149"/>
      <c r="E426" s="149"/>
      <c r="F426" s="150"/>
      <c r="G426" s="68" t="s">
        <v>40</v>
      </c>
      <c r="H426" s="68" t="s">
        <v>89</v>
      </c>
      <c r="I426" s="68">
        <v>12</v>
      </c>
      <c r="J426" s="68">
        <v>5</v>
      </c>
      <c r="K426" s="70" t="str">
        <f t="shared" si="48"/>
        <v>SEH</v>
      </c>
      <c r="L426" s="71" t="str">
        <f t="shared" si="49"/>
        <v>H</v>
      </c>
      <c r="M426" s="72" t="str">
        <f t="shared" si="50"/>
        <v>Alta</v>
      </c>
      <c r="N426" s="70">
        <f t="shared" si="51"/>
        <v>7</v>
      </c>
      <c r="O426" s="73">
        <f>IF(H426="I",N426*Contagem!$U$11,IF(H426="E",N426*Contagem!$U$13,IF(H426="A",N426*Contagem!$U$12,IF(H426="T",N426*Contagem!$U$14,""))))</f>
        <v>7</v>
      </c>
      <c r="P426" s="73" t="s">
        <v>204</v>
      </c>
      <c r="Q426" s="117" t="s">
        <v>387</v>
      </c>
      <c r="R426" s="117"/>
      <c r="S426" s="117"/>
      <c r="T426" s="117"/>
      <c r="U426" s="117"/>
    </row>
    <row r="427" spans="1:21" s="66" customFormat="1" ht="13.5" customHeight="1" x14ac:dyDescent="0.25">
      <c r="A427" s="148"/>
      <c r="B427" s="149"/>
      <c r="C427" s="149"/>
      <c r="D427" s="149"/>
      <c r="E427" s="149"/>
      <c r="F427" s="150"/>
      <c r="G427" s="68"/>
      <c r="H427" s="68"/>
      <c r="I427" s="68"/>
      <c r="J427" s="68"/>
      <c r="K427" s="70" t="str">
        <f t="shared" si="48"/>
        <v/>
      </c>
      <c r="L427" s="71" t="str">
        <f t="shared" si="49"/>
        <v/>
      </c>
      <c r="M427" s="72" t="str">
        <f t="shared" si="50"/>
        <v/>
      </c>
      <c r="N427" s="70" t="str">
        <f t="shared" si="51"/>
        <v/>
      </c>
      <c r="O427" s="73" t="str">
        <f>IF(H427="I",N427*Contagem!$U$11,IF(H427="E",N427*Contagem!$U$13,IF(H427="A",N427*Contagem!$U$12,IF(H427="T",N427*Contagem!$U$14,""))))</f>
        <v/>
      </c>
      <c r="P427" s="73"/>
      <c r="Q427" s="117"/>
      <c r="R427" s="117"/>
      <c r="S427" s="117"/>
      <c r="T427" s="117"/>
      <c r="U427" s="117"/>
    </row>
    <row r="428" spans="1:21" s="66" customFormat="1" ht="13.5" customHeight="1" x14ac:dyDescent="0.25">
      <c r="A428" s="145" t="s">
        <v>388</v>
      </c>
      <c r="B428" s="146"/>
      <c r="C428" s="146"/>
      <c r="D428" s="146"/>
      <c r="E428" s="146"/>
      <c r="F428" s="147"/>
      <c r="G428" s="68"/>
      <c r="H428" s="68"/>
      <c r="I428" s="68"/>
      <c r="J428" s="68"/>
      <c r="K428" s="70" t="str">
        <f t="shared" si="48"/>
        <v/>
      </c>
      <c r="L428" s="71" t="str">
        <f t="shared" si="49"/>
        <v/>
      </c>
      <c r="M428" s="72" t="str">
        <f t="shared" si="50"/>
        <v/>
      </c>
      <c r="N428" s="70" t="str">
        <f t="shared" si="51"/>
        <v/>
      </c>
      <c r="O428" s="73" t="str">
        <f>IF(H428="I",N428*Contagem!$U$11,IF(H428="E",N428*Contagem!$U$13,IF(H428="A",N428*Contagem!$U$12,IF(H428="T",N428*Contagem!$U$14,""))))</f>
        <v/>
      </c>
      <c r="P428" s="73" t="s">
        <v>204</v>
      </c>
      <c r="Q428" s="117"/>
      <c r="R428" s="117"/>
      <c r="S428" s="117"/>
      <c r="T428" s="117"/>
      <c r="U428" s="117"/>
    </row>
    <row r="429" spans="1:21" s="66" customFormat="1" ht="13.5" customHeight="1" x14ac:dyDescent="0.25">
      <c r="A429" s="148" t="s">
        <v>388</v>
      </c>
      <c r="B429" s="149"/>
      <c r="C429" s="149"/>
      <c r="D429" s="149"/>
      <c r="E429" s="149"/>
      <c r="F429" s="150"/>
      <c r="G429" s="68" t="s">
        <v>40</v>
      </c>
      <c r="H429" s="68" t="s">
        <v>89</v>
      </c>
      <c r="I429" s="68">
        <v>25</v>
      </c>
      <c r="J429" s="68">
        <v>4</v>
      </c>
      <c r="K429" s="70" t="str">
        <f t="shared" si="48"/>
        <v>SEH</v>
      </c>
      <c r="L429" s="71" t="str">
        <f t="shared" si="49"/>
        <v>H</v>
      </c>
      <c r="M429" s="72" t="str">
        <f t="shared" si="50"/>
        <v>Alta</v>
      </c>
      <c r="N429" s="70">
        <f t="shared" si="51"/>
        <v>7</v>
      </c>
      <c r="O429" s="73">
        <f>IF(H429="I",N429*Contagem!$U$11,IF(H429="E",N429*Contagem!$U$13,IF(H429="A",N429*Contagem!$U$12,IF(H429="T",N429*Contagem!$U$14,""))))</f>
        <v>7</v>
      </c>
      <c r="P429" s="73" t="s">
        <v>204</v>
      </c>
      <c r="Q429" s="117" t="s">
        <v>389</v>
      </c>
      <c r="R429" s="117"/>
      <c r="S429" s="117"/>
      <c r="T429" s="117"/>
      <c r="U429" s="117"/>
    </row>
    <row r="430" spans="1:21" s="66" customFormat="1" ht="13.5" customHeight="1" x14ac:dyDescent="0.25">
      <c r="A430" s="145"/>
      <c r="B430" s="146"/>
      <c r="C430" s="146"/>
      <c r="D430" s="146"/>
      <c r="E430" s="146"/>
      <c r="F430" s="147"/>
      <c r="G430" s="68"/>
      <c r="H430" s="68"/>
      <c r="I430" s="68"/>
      <c r="J430" s="68"/>
      <c r="K430" s="70" t="str">
        <f t="shared" si="48"/>
        <v/>
      </c>
      <c r="L430" s="71" t="str">
        <f t="shared" si="49"/>
        <v/>
      </c>
      <c r="M430" s="72" t="str">
        <f t="shared" si="50"/>
        <v/>
      </c>
      <c r="N430" s="70" t="str">
        <f t="shared" si="51"/>
        <v/>
      </c>
      <c r="O430" s="73" t="str">
        <f>IF(H430="I",N430*Contagem!$U$11,IF(H430="E",N430*Contagem!$U$13,IF(H430="A",N430*Contagem!$U$12,IF(H430="T",N430*Contagem!$U$14,""))))</f>
        <v/>
      </c>
      <c r="P430" s="73"/>
      <c r="Q430" s="117"/>
      <c r="R430" s="117"/>
      <c r="S430" s="117"/>
      <c r="T430" s="117"/>
      <c r="U430" s="117"/>
    </row>
    <row r="431" spans="1:21" s="66" customFormat="1" ht="13.5" customHeight="1" x14ac:dyDescent="0.25">
      <c r="A431" s="145" t="s">
        <v>390</v>
      </c>
      <c r="B431" s="146"/>
      <c r="C431" s="146"/>
      <c r="D431" s="146"/>
      <c r="E431" s="146"/>
      <c r="F431" s="147"/>
      <c r="G431" s="68"/>
      <c r="H431" s="68"/>
      <c r="I431" s="68"/>
      <c r="J431" s="68"/>
      <c r="K431" s="70" t="str">
        <f t="shared" si="48"/>
        <v/>
      </c>
      <c r="L431" s="71" t="str">
        <f t="shared" si="49"/>
        <v/>
      </c>
      <c r="M431" s="72" t="str">
        <f t="shared" si="50"/>
        <v/>
      </c>
      <c r="N431" s="70" t="str">
        <f t="shared" si="51"/>
        <v/>
      </c>
      <c r="O431" s="73" t="str">
        <f>IF(H431="I",N431*Contagem!$U$11,IF(H431="E",N431*Contagem!$U$13,IF(H431="A",N431*Contagem!$U$12,IF(H431="T",N431*Contagem!$U$14,""))))</f>
        <v/>
      </c>
      <c r="P431" s="73" t="s">
        <v>204</v>
      </c>
      <c r="Q431" s="117"/>
      <c r="R431" s="117"/>
      <c r="S431" s="117"/>
      <c r="T431" s="117"/>
      <c r="U431" s="117"/>
    </row>
    <row r="432" spans="1:21" s="66" customFormat="1" ht="13.5" customHeight="1" x14ac:dyDescent="0.25">
      <c r="A432" s="148" t="s">
        <v>390</v>
      </c>
      <c r="B432" s="149"/>
      <c r="C432" s="149"/>
      <c r="D432" s="149"/>
      <c r="E432" s="149"/>
      <c r="F432" s="150"/>
      <c r="G432" s="68" t="s">
        <v>40</v>
      </c>
      <c r="H432" s="68" t="s">
        <v>89</v>
      </c>
      <c r="I432" s="68">
        <v>18</v>
      </c>
      <c r="J432" s="68">
        <v>5</v>
      </c>
      <c r="K432" s="70" t="str">
        <f t="shared" ref="K432:K455" si="56">CONCATENATE(G432,L432)</f>
        <v>SEH</v>
      </c>
      <c r="L432" s="71" t="str">
        <f t="shared" ref="L432:L455" si="57">IF(OR(ISBLANK(I432),ISBLANK(J432)),IF(OR(G432="ALI",G432="AIE"),"L",IF(ISBLANK(G432),"","A")),IF(G432="EE",IF(J432&gt;=3,IF(I432&gt;=5,"H","A"),IF(J432&gt;=2,IF(I432&gt;=16,"H",IF(I432&lt;=4,"L","A")),IF(I432&lt;=15,"L","A"))),IF(OR(G432="SE",G432="CE"),IF(J432&gt;=4,IF(I432&gt;=6,"H","A"),IF(J432&gt;=2,IF(I432&gt;=20,"H",IF(I432&lt;=5,"L","A")),IF(I432&lt;=19,"L","A"))),IF(OR(G432="ALI",G432="AIE"),IF(J432&gt;=6,IF(I432&gt;=20,"H","A"),IF(J432&gt;=2,IF(I432&gt;=51,"H",IF(I432&lt;=19,"L","A")),IF(I432&lt;=50,"L","A")))))))</f>
        <v>H</v>
      </c>
      <c r="M432" s="72" t="str">
        <f t="shared" ref="M432:M455" si="58">IF(L432="L","Baixa",IF(L432="A","Média",IF(L432="","","Alta")))</f>
        <v>Alta</v>
      </c>
      <c r="N432" s="70">
        <f t="shared" ref="N432:N455" si="59">IF(ISBLANK(G432),"",IF(G432="ALI",IF(L432="L",7,IF(L432="A",10,15)),IF(G432="AIE",IF(L432="L",5,IF(L432="A",7,10)),IF(G432="SE",IF(L432="L",4,IF(L432="A",5,7)),IF(OR(G432="EE",G432="CE"),IF(L432="L",3,IF(L432="A",4,6)))))))</f>
        <v>7</v>
      </c>
      <c r="O432" s="73">
        <f>IF(H432="I",N432*Contagem!$U$11,IF(H432="E",N432*Contagem!$U$13,IF(H432="A",N432*Contagem!$U$12,IF(H432="T",N432*Contagem!$U$14,""))))</f>
        <v>7</v>
      </c>
      <c r="P432" s="73" t="s">
        <v>204</v>
      </c>
      <c r="Q432" s="117" t="s">
        <v>391</v>
      </c>
      <c r="R432" s="117"/>
      <c r="S432" s="117"/>
      <c r="T432" s="117"/>
      <c r="U432" s="117"/>
    </row>
    <row r="433" spans="1:21" s="66" customFormat="1" ht="13.5" customHeight="1" x14ac:dyDescent="0.25">
      <c r="A433" s="148"/>
      <c r="B433" s="149"/>
      <c r="C433" s="149"/>
      <c r="D433" s="149"/>
      <c r="E433" s="149"/>
      <c r="F433" s="150"/>
      <c r="G433" s="68"/>
      <c r="H433" s="68"/>
      <c r="I433" s="68"/>
      <c r="J433" s="68"/>
      <c r="K433" s="70" t="str">
        <f t="shared" si="56"/>
        <v/>
      </c>
      <c r="L433" s="71" t="str">
        <f t="shared" si="57"/>
        <v/>
      </c>
      <c r="M433" s="72" t="str">
        <f t="shared" si="58"/>
        <v/>
      </c>
      <c r="N433" s="70" t="str">
        <f t="shared" si="59"/>
        <v/>
      </c>
      <c r="O433" s="73" t="str">
        <f>IF(H433="I",N433*Contagem!$U$11,IF(H433="E",N433*Contagem!$U$13,IF(H433="A",N433*Contagem!$U$12,IF(H433="T",N433*Contagem!$U$14,""))))</f>
        <v/>
      </c>
      <c r="P433" s="73"/>
      <c r="Q433" s="117"/>
      <c r="R433" s="117"/>
      <c r="S433" s="117"/>
      <c r="T433" s="117"/>
      <c r="U433" s="117"/>
    </row>
    <row r="434" spans="1:21" s="66" customFormat="1" ht="13.5" customHeight="1" x14ac:dyDescent="0.25">
      <c r="A434" s="145" t="s">
        <v>454</v>
      </c>
      <c r="B434" s="146"/>
      <c r="C434" s="146"/>
      <c r="D434" s="146"/>
      <c r="E434" s="146"/>
      <c r="F434" s="147"/>
      <c r="G434" s="68"/>
      <c r="H434" s="68"/>
      <c r="I434" s="68"/>
      <c r="J434" s="68"/>
      <c r="K434" s="70" t="str">
        <f t="shared" si="56"/>
        <v/>
      </c>
      <c r="L434" s="71" t="str">
        <f t="shared" si="57"/>
        <v/>
      </c>
      <c r="M434" s="72" t="str">
        <f t="shared" si="58"/>
        <v/>
      </c>
      <c r="N434" s="70" t="str">
        <f t="shared" si="59"/>
        <v/>
      </c>
      <c r="O434" s="73" t="str">
        <f>IF(H434="I",N434*Contagem!$U$11,IF(H434="E",N434*Contagem!$U$13,IF(H434="A",N434*Contagem!$U$12,IF(H434="T",N434*Contagem!$U$14,""))))</f>
        <v/>
      </c>
      <c r="P434" s="73" t="s">
        <v>82</v>
      </c>
      <c r="Q434" s="117"/>
      <c r="R434" s="117"/>
      <c r="S434" s="117"/>
      <c r="T434" s="117"/>
      <c r="U434" s="117"/>
    </row>
    <row r="435" spans="1:21" s="66" customFormat="1" ht="13.5" customHeight="1" x14ac:dyDescent="0.25">
      <c r="A435" s="148" t="s">
        <v>454</v>
      </c>
      <c r="B435" s="149"/>
      <c r="C435" s="149"/>
      <c r="D435" s="149"/>
      <c r="E435" s="149"/>
      <c r="F435" s="150"/>
      <c r="G435" s="68" t="s">
        <v>40</v>
      </c>
      <c r="H435" s="68" t="s">
        <v>89</v>
      </c>
      <c r="I435" s="68">
        <v>21</v>
      </c>
      <c r="J435" s="68">
        <v>4</v>
      </c>
      <c r="K435" s="70" t="str">
        <f t="shared" si="56"/>
        <v>SEH</v>
      </c>
      <c r="L435" s="71" t="str">
        <f t="shared" si="57"/>
        <v>H</v>
      </c>
      <c r="M435" s="72" t="str">
        <f t="shared" si="58"/>
        <v>Alta</v>
      </c>
      <c r="N435" s="70">
        <f t="shared" si="59"/>
        <v>7</v>
      </c>
      <c r="O435" s="73">
        <f>IF(H435="I",N435*Contagem!$U$11,IF(H435="E",N435*Contagem!$U$13,IF(H435="A",N435*Contagem!$U$12,IF(H435="T",N435*Contagem!$U$14,""))))</f>
        <v>7</v>
      </c>
      <c r="P435" s="73" t="s">
        <v>82</v>
      </c>
      <c r="Q435" s="117" t="s">
        <v>455</v>
      </c>
      <c r="R435" s="117"/>
      <c r="S435" s="117"/>
      <c r="T435" s="117"/>
      <c r="U435" s="117"/>
    </row>
    <row r="436" spans="1:21" s="66" customFormat="1" ht="13.5" customHeight="1" x14ac:dyDescent="0.25">
      <c r="A436" s="148"/>
      <c r="B436" s="149"/>
      <c r="C436" s="149"/>
      <c r="D436" s="149"/>
      <c r="E436" s="149"/>
      <c r="F436" s="150"/>
      <c r="G436" s="68"/>
      <c r="H436" s="68"/>
      <c r="I436" s="68"/>
      <c r="J436" s="68"/>
      <c r="K436" s="70" t="str">
        <f t="shared" si="56"/>
        <v/>
      </c>
      <c r="L436" s="71" t="str">
        <f t="shared" si="57"/>
        <v/>
      </c>
      <c r="M436" s="72" t="str">
        <f t="shared" si="58"/>
        <v/>
      </c>
      <c r="N436" s="70" t="str">
        <f t="shared" si="59"/>
        <v/>
      </c>
      <c r="O436" s="73" t="str">
        <f>IF(H436="I",N436*Contagem!$U$11,IF(H436="E",N436*Contagem!$U$13,IF(H436="A",N436*Contagem!$U$12,IF(H436="T",N436*Contagem!$U$14,""))))</f>
        <v/>
      </c>
      <c r="P436" s="73"/>
      <c r="Q436" s="102"/>
      <c r="R436" s="92"/>
      <c r="S436" s="92"/>
      <c r="T436" s="92"/>
      <c r="U436" s="92"/>
    </row>
    <row r="437" spans="1:21" s="66" customFormat="1" ht="13.5" customHeight="1" x14ac:dyDescent="0.25">
      <c r="A437" s="151" t="s">
        <v>249</v>
      </c>
      <c r="B437" s="152"/>
      <c r="C437" s="152"/>
      <c r="D437" s="152"/>
      <c r="E437" s="152"/>
      <c r="F437" s="153"/>
      <c r="G437" s="68"/>
      <c r="H437" s="68"/>
      <c r="I437" s="68"/>
      <c r="J437" s="68"/>
      <c r="K437" s="70" t="str">
        <f t="shared" si="56"/>
        <v/>
      </c>
      <c r="L437" s="71" t="str">
        <f t="shared" si="57"/>
        <v/>
      </c>
      <c r="M437" s="72" t="str">
        <f t="shared" si="58"/>
        <v/>
      </c>
      <c r="N437" s="70" t="str">
        <f t="shared" si="59"/>
        <v/>
      </c>
      <c r="O437" s="73" t="str">
        <f>IF(H437="I",N437*Contagem!$U$11,IF(H437="E",N437*Contagem!$U$13,IF(H437="A",N437*Contagem!$U$12,IF(H437="T",N437*Contagem!$U$14,""))))</f>
        <v/>
      </c>
      <c r="P437" s="73"/>
      <c r="Q437" s="103"/>
      <c r="R437" s="124" t="s">
        <v>249</v>
      </c>
      <c r="S437" s="103"/>
      <c r="T437" s="103"/>
      <c r="U437" s="102"/>
    </row>
    <row r="438" spans="1:21" s="66" customFormat="1" ht="13.5" customHeight="1" x14ac:dyDescent="0.25">
      <c r="A438" s="148"/>
      <c r="B438" s="149"/>
      <c r="C438" s="149"/>
      <c r="D438" s="149"/>
      <c r="E438" s="149"/>
      <c r="F438" s="150"/>
      <c r="G438" s="68"/>
      <c r="H438" s="68"/>
      <c r="I438" s="68"/>
      <c r="J438" s="68"/>
      <c r="K438" s="70" t="str">
        <f t="shared" si="56"/>
        <v/>
      </c>
      <c r="L438" s="71" t="str">
        <f t="shared" si="57"/>
        <v/>
      </c>
      <c r="M438" s="72" t="str">
        <f t="shared" si="58"/>
        <v/>
      </c>
      <c r="N438" s="70" t="str">
        <f t="shared" si="59"/>
        <v/>
      </c>
      <c r="O438" s="73" t="str">
        <f>IF(H438="I",N438*Contagem!$U$11,IF(H438="E",N438*Contagem!$U$13,IF(H438="A",N438*Contagem!$U$12,IF(H438="T",N438*Contagem!$U$14,""))))</f>
        <v/>
      </c>
      <c r="P438" s="73"/>
      <c r="Q438" s="119"/>
      <c r="R438" s="119"/>
      <c r="S438" s="119"/>
      <c r="T438" s="119"/>
      <c r="U438" s="119"/>
    </row>
    <row r="439" spans="1:21" s="66" customFormat="1" ht="13.5" customHeight="1" x14ac:dyDescent="0.25">
      <c r="A439" s="151" t="s">
        <v>392</v>
      </c>
      <c r="B439" s="152"/>
      <c r="C439" s="152"/>
      <c r="D439" s="152"/>
      <c r="E439" s="152"/>
      <c r="F439" s="153"/>
      <c r="G439" s="68"/>
      <c r="H439" s="68"/>
      <c r="I439" s="68"/>
      <c r="J439" s="68"/>
      <c r="K439" s="70" t="str">
        <f t="shared" si="56"/>
        <v/>
      </c>
      <c r="L439" s="71" t="str">
        <f t="shared" si="57"/>
        <v/>
      </c>
      <c r="M439" s="72" t="str">
        <f t="shared" si="58"/>
        <v/>
      </c>
      <c r="N439" s="70" t="str">
        <f t="shared" si="59"/>
        <v/>
      </c>
      <c r="O439" s="73" t="str">
        <f>IF(H439="I",N439*Contagem!$U$11,IF(H439="E",N439*Contagem!$U$13,IF(H439="A",N439*Contagem!$U$12,IF(H439="T",N439*Contagem!$U$14,""))))</f>
        <v/>
      </c>
      <c r="P439" s="73"/>
      <c r="Q439" s="118"/>
      <c r="R439" s="118" t="s">
        <v>392</v>
      </c>
      <c r="S439" s="118"/>
      <c r="T439" s="118"/>
      <c r="U439" s="119"/>
    </row>
    <row r="440" spans="1:21" s="66" customFormat="1" ht="13.5" customHeight="1" x14ac:dyDescent="0.25">
      <c r="A440" s="145" t="s">
        <v>393</v>
      </c>
      <c r="B440" s="146"/>
      <c r="C440" s="146"/>
      <c r="D440" s="146"/>
      <c r="E440" s="146"/>
      <c r="F440" s="147"/>
      <c r="G440" s="68"/>
      <c r="H440" s="68"/>
      <c r="I440" s="68"/>
      <c r="J440" s="68"/>
      <c r="K440" s="70" t="str">
        <f t="shared" si="56"/>
        <v/>
      </c>
      <c r="L440" s="71" t="str">
        <f t="shared" si="57"/>
        <v/>
      </c>
      <c r="M440" s="72" t="str">
        <f t="shared" si="58"/>
        <v/>
      </c>
      <c r="N440" s="70" t="str">
        <f t="shared" si="59"/>
        <v/>
      </c>
      <c r="O440" s="73" t="str">
        <f>IF(H440="I",N440*Contagem!$U$11,IF(H440="E",N440*Contagem!$U$13,IF(H440="A",N440*Contagem!$U$12,IF(H440="T",N440*Contagem!$U$14,""))))</f>
        <v/>
      </c>
      <c r="P440" s="73" t="s">
        <v>204</v>
      </c>
      <c r="Q440" s="119"/>
      <c r="R440" s="119"/>
      <c r="S440" s="119"/>
      <c r="T440" s="119"/>
      <c r="U440" s="119"/>
    </row>
    <row r="441" spans="1:21" s="66" customFormat="1" ht="13.5" customHeight="1" x14ac:dyDescent="0.25">
      <c r="A441" s="148" t="s">
        <v>393</v>
      </c>
      <c r="B441" s="149"/>
      <c r="C441" s="149"/>
      <c r="D441" s="149"/>
      <c r="E441" s="149"/>
      <c r="F441" s="150"/>
      <c r="G441" s="68" t="s">
        <v>40</v>
      </c>
      <c r="H441" s="68" t="s">
        <v>89</v>
      </c>
      <c r="I441" s="68">
        <v>25</v>
      </c>
      <c r="J441" s="68">
        <v>4</v>
      </c>
      <c r="K441" s="70" t="str">
        <f t="shared" si="56"/>
        <v>SEH</v>
      </c>
      <c r="L441" s="71" t="str">
        <f t="shared" si="57"/>
        <v>H</v>
      </c>
      <c r="M441" s="72" t="str">
        <f t="shared" si="58"/>
        <v>Alta</v>
      </c>
      <c r="N441" s="70">
        <f t="shared" si="59"/>
        <v>7</v>
      </c>
      <c r="O441" s="73">
        <f>IF(H441="I",N441*Contagem!$U$11,IF(H441="E",N441*Contagem!$U$13,IF(H441="A",N441*Contagem!$U$12,IF(H441="T",N441*Contagem!$U$14,""))))</f>
        <v>7</v>
      </c>
      <c r="P441" s="73" t="s">
        <v>204</v>
      </c>
      <c r="Q441" s="119" t="s">
        <v>394</v>
      </c>
      <c r="R441" s="119"/>
      <c r="S441" s="119"/>
      <c r="T441" s="119"/>
      <c r="U441" s="119"/>
    </row>
    <row r="442" spans="1:21" s="66" customFormat="1" ht="13.5" customHeight="1" x14ac:dyDescent="0.25">
      <c r="A442" s="148"/>
      <c r="B442" s="149"/>
      <c r="C442" s="149"/>
      <c r="D442" s="149"/>
      <c r="E442" s="149"/>
      <c r="F442" s="150"/>
      <c r="G442" s="68"/>
      <c r="H442" s="68"/>
      <c r="I442" s="68"/>
      <c r="J442" s="68"/>
      <c r="K442" s="70" t="str">
        <f t="shared" si="56"/>
        <v/>
      </c>
      <c r="L442" s="71" t="str">
        <f t="shared" si="57"/>
        <v/>
      </c>
      <c r="M442" s="72" t="str">
        <f t="shared" si="58"/>
        <v/>
      </c>
      <c r="N442" s="70" t="str">
        <f t="shared" si="59"/>
        <v/>
      </c>
      <c r="O442" s="73" t="str">
        <f>IF(H442="I",N442*Contagem!$U$11,IF(H442="E",N442*Contagem!$U$13,IF(H442="A",N442*Contagem!$U$12,IF(H442="T",N442*Contagem!$U$14,""))))</f>
        <v/>
      </c>
      <c r="P442" s="73"/>
      <c r="Q442" s="119"/>
      <c r="R442" s="119"/>
      <c r="S442" s="119"/>
      <c r="T442" s="119"/>
      <c r="U442" s="119"/>
    </row>
    <row r="443" spans="1:21" s="66" customFormat="1" ht="13.5" customHeight="1" x14ac:dyDescent="0.25">
      <c r="A443" s="145" t="s">
        <v>395</v>
      </c>
      <c r="B443" s="146"/>
      <c r="C443" s="146"/>
      <c r="D443" s="146"/>
      <c r="E443" s="146"/>
      <c r="F443" s="147"/>
      <c r="G443" s="68"/>
      <c r="H443" s="68"/>
      <c r="I443" s="68"/>
      <c r="J443" s="68"/>
      <c r="K443" s="70" t="str">
        <f t="shared" si="56"/>
        <v/>
      </c>
      <c r="L443" s="71" t="str">
        <f t="shared" si="57"/>
        <v/>
      </c>
      <c r="M443" s="72" t="str">
        <f t="shared" si="58"/>
        <v/>
      </c>
      <c r="N443" s="70" t="str">
        <f t="shared" si="59"/>
        <v/>
      </c>
      <c r="O443" s="73" t="str">
        <f>IF(H443="I",N443*Contagem!$U$11,IF(H443="E",N443*Contagem!$U$13,IF(H443="A",N443*Contagem!$U$12,IF(H443="T",N443*Contagem!$U$14,""))))</f>
        <v/>
      </c>
      <c r="P443" s="73" t="s">
        <v>204</v>
      </c>
      <c r="Q443" s="119"/>
      <c r="R443" s="119"/>
      <c r="S443" s="119"/>
      <c r="T443" s="119"/>
      <c r="U443" s="119"/>
    </row>
    <row r="444" spans="1:21" s="66" customFormat="1" ht="13.5" customHeight="1" x14ac:dyDescent="0.25">
      <c r="A444" s="148" t="s">
        <v>395</v>
      </c>
      <c r="B444" s="149"/>
      <c r="C444" s="149"/>
      <c r="D444" s="149"/>
      <c r="E444" s="149"/>
      <c r="F444" s="150"/>
      <c r="G444" s="68" t="s">
        <v>40</v>
      </c>
      <c r="H444" s="68" t="s">
        <v>89</v>
      </c>
      <c r="I444" s="68">
        <v>17</v>
      </c>
      <c r="J444" s="68">
        <v>5</v>
      </c>
      <c r="K444" s="70" t="str">
        <f t="shared" si="56"/>
        <v>SEH</v>
      </c>
      <c r="L444" s="71" t="str">
        <f t="shared" si="57"/>
        <v>H</v>
      </c>
      <c r="M444" s="72" t="str">
        <f t="shared" si="58"/>
        <v>Alta</v>
      </c>
      <c r="N444" s="70">
        <f t="shared" si="59"/>
        <v>7</v>
      </c>
      <c r="O444" s="73">
        <f>IF(H444="I",N444*Contagem!$U$11,IF(H444="E",N444*Contagem!$U$13,IF(H444="A",N444*Contagem!$U$12,IF(H444="T",N444*Contagem!$U$14,""))))</f>
        <v>7</v>
      </c>
      <c r="P444" s="73" t="s">
        <v>204</v>
      </c>
      <c r="Q444" s="119" t="s">
        <v>396</v>
      </c>
      <c r="R444" s="119"/>
      <c r="S444" s="119"/>
      <c r="T444" s="119"/>
      <c r="U444" s="119"/>
    </row>
    <row r="445" spans="1:21" s="66" customFormat="1" ht="13.5" customHeight="1" x14ac:dyDescent="0.25">
      <c r="A445" s="148"/>
      <c r="B445" s="149"/>
      <c r="C445" s="149"/>
      <c r="D445" s="149"/>
      <c r="E445" s="149"/>
      <c r="F445" s="150"/>
      <c r="G445" s="68"/>
      <c r="H445" s="68"/>
      <c r="I445" s="68"/>
      <c r="J445" s="68"/>
      <c r="K445" s="70" t="str">
        <f t="shared" si="56"/>
        <v/>
      </c>
      <c r="L445" s="71" t="str">
        <f t="shared" si="57"/>
        <v/>
      </c>
      <c r="M445" s="72" t="str">
        <f t="shared" si="58"/>
        <v/>
      </c>
      <c r="N445" s="70" t="str">
        <f t="shared" si="59"/>
        <v/>
      </c>
      <c r="O445" s="73" t="str">
        <f>IF(H445="I",N445*Contagem!$U$11,IF(H445="E",N445*Contagem!$U$13,IF(H445="A",N445*Contagem!$U$12,IF(H445="T",N445*Contagem!$U$14,""))))</f>
        <v/>
      </c>
      <c r="P445" s="73"/>
      <c r="Q445" s="119"/>
      <c r="R445" s="119"/>
      <c r="S445" s="119"/>
      <c r="T445" s="119"/>
      <c r="U445" s="119"/>
    </row>
    <row r="446" spans="1:21" s="66" customFormat="1" ht="13.5" customHeight="1" x14ac:dyDescent="0.25">
      <c r="A446" s="145" t="s">
        <v>399</v>
      </c>
      <c r="B446" s="146"/>
      <c r="C446" s="146"/>
      <c r="D446" s="146"/>
      <c r="E446" s="146"/>
      <c r="F446" s="147"/>
      <c r="G446" s="68"/>
      <c r="H446" s="68"/>
      <c r="I446" s="68"/>
      <c r="J446" s="68"/>
      <c r="K446" s="70" t="str">
        <f t="shared" si="56"/>
        <v/>
      </c>
      <c r="L446" s="71" t="str">
        <f t="shared" si="57"/>
        <v/>
      </c>
      <c r="M446" s="72" t="str">
        <f t="shared" si="58"/>
        <v/>
      </c>
      <c r="N446" s="70" t="str">
        <f t="shared" si="59"/>
        <v/>
      </c>
      <c r="O446" s="73" t="str">
        <f>IF(H446="I",N446*Contagem!$U$11,IF(H446="E",N446*Contagem!$U$13,IF(H446="A",N446*Contagem!$U$12,IF(H446="T",N446*Contagem!$U$14,""))))</f>
        <v/>
      </c>
      <c r="P446" s="73" t="s">
        <v>204</v>
      </c>
      <c r="Q446" s="119"/>
      <c r="R446" s="119"/>
      <c r="S446" s="119"/>
      <c r="T446" s="119"/>
      <c r="U446" s="119"/>
    </row>
    <row r="447" spans="1:21" s="66" customFormat="1" ht="13.5" customHeight="1" x14ac:dyDescent="0.25">
      <c r="A447" s="148" t="s">
        <v>399</v>
      </c>
      <c r="B447" s="149"/>
      <c r="C447" s="149"/>
      <c r="D447" s="149"/>
      <c r="E447" s="149"/>
      <c r="F447" s="150"/>
      <c r="G447" s="68" t="s">
        <v>40</v>
      </c>
      <c r="H447" s="68" t="s">
        <v>89</v>
      </c>
      <c r="I447" s="68">
        <v>35</v>
      </c>
      <c r="J447" s="68">
        <v>8</v>
      </c>
      <c r="K447" s="70" t="str">
        <f t="shared" si="56"/>
        <v>SEH</v>
      </c>
      <c r="L447" s="71" t="str">
        <f t="shared" si="57"/>
        <v>H</v>
      </c>
      <c r="M447" s="72" t="str">
        <f t="shared" si="58"/>
        <v>Alta</v>
      </c>
      <c r="N447" s="70">
        <f t="shared" si="59"/>
        <v>7</v>
      </c>
      <c r="O447" s="73">
        <f>IF(H447="I",N447*Contagem!$U$11,IF(H447="E",N447*Contagem!$U$13,IF(H447="A",N447*Contagem!$U$12,IF(H447="T",N447*Contagem!$U$14,""))))</f>
        <v>7</v>
      </c>
      <c r="P447" s="73" t="s">
        <v>204</v>
      </c>
      <c r="Q447" s="119" t="s">
        <v>400</v>
      </c>
      <c r="R447" s="119"/>
      <c r="S447" s="119"/>
      <c r="T447" s="119"/>
      <c r="U447" s="119"/>
    </row>
    <row r="448" spans="1:21" s="66" customFormat="1" ht="13.5" customHeight="1" x14ac:dyDescent="0.25">
      <c r="A448" s="148"/>
      <c r="B448" s="149"/>
      <c r="C448" s="149"/>
      <c r="D448" s="149"/>
      <c r="E448" s="149"/>
      <c r="F448" s="150"/>
      <c r="G448" s="68"/>
      <c r="H448" s="68"/>
      <c r="I448" s="68"/>
      <c r="J448" s="68"/>
      <c r="K448" s="70" t="str">
        <f t="shared" si="56"/>
        <v/>
      </c>
      <c r="L448" s="71" t="str">
        <f t="shared" si="57"/>
        <v/>
      </c>
      <c r="M448" s="72" t="str">
        <f t="shared" si="58"/>
        <v/>
      </c>
      <c r="N448" s="70" t="str">
        <f t="shared" si="59"/>
        <v/>
      </c>
      <c r="O448" s="73" t="str">
        <f>IF(H448="I",N448*Contagem!$U$11,IF(H448="E",N448*Contagem!$U$13,IF(H448="A",N448*Contagem!$U$12,IF(H448="T",N448*Contagem!$U$14,""))))</f>
        <v/>
      </c>
      <c r="P448" s="73"/>
      <c r="Q448" s="119"/>
      <c r="R448" s="119"/>
      <c r="S448" s="119"/>
      <c r="T448" s="119"/>
      <c r="U448" s="119"/>
    </row>
    <row r="449" spans="1:21" s="66" customFormat="1" ht="13.5" customHeight="1" x14ac:dyDescent="0.25">
      <c r="A449" s="145" t="s">
        <v>401</v>
      </c>
      <c r="B449" s="146"/>
      <c r="C449" s="146"/>
      <c r="D449" s="146"/>
      <c r="E449" s="146"/>
      <c r="F449" s="147"/>
      <c r="G449" s="68"/>
      <c r="H449" s="68"/>
      <c r="I449" s="68"/>
      <c r="J449" s="68"/>
      <c r="K449" s="70" t="str">
        <f t="shared" si="56"/>
        <v/>
      </c>
      <c r="L449" s="71" t="str">
        <f t="shared" si="57"/>
        <v/>
      </c>
      <c r="M449" s="72" t="str">
        <f t="shared" si="58"/>
        <v/>
      </c>
      <c r="N449" s="70" t="str">
        <f t="shared" si="59"/>
        <v/>
      </c>
      <c r="O449" s="73" t="str">
        <f>IF(H449="I",N449*Contagem!$U$11,IF(H449="E",N449*Contagem!$U$13,IF(H449="A",N449*Contagem!$U$12,IF(H449="T",N449*Contagem!$U$14,""))))</f>
        <v/>
      </c>
      <c r="P449" s="73" t="s">
        <v>204</v>
      </c>
      <c r="Q449" s="119"/>
      <c r="R449" s="119"/>
      <c r="S449" s="119"/>
      <c r="T449" s="119"/>
      <c r="U449" s="119"/>
    </row>
    <row r="450" spans="1:21" s="66" customFormat="1" ht="13.5" customHeight="1" x14ac:dyDescent="0.25">
      <c r="A450" s="148" t="s">
        <v>401</v>
      </c>
      <c r="B450" s="149"/>
      <c r="C450" s="149"/>
      <c r="D450" s="149"/>
      <c r="E450" s="149"/>
      <c r="F450" s="150"/>
      <c r="G450" s="68" t="s">
        <v>40</v>
      </c>
      <c r="H450" s="68" t="s">
        <v>89</v>
      </c>
      <c r="I450" s="68">
        <v>20</v>
      </c>
      <c r="J450" s="68">
        <v>5</v>
      </c>
      <c r="K450" s="70" t="str">
        <f t="shared" si="56"/>
        <v>SEH</v>
      </c>
      <c r="L450" s="71" t="str">
        <f t="shared" si="57"/>
        <v>H</v>
      </c>
      <c r="M450" s="72" t="str">
        <f t="shared" si="58"/>
        <v>Alta</v>
      </c>
      <c r="N450" s="70">
        <f t="shared" si="59"/>
        <v>7</v>
      </c>
      <c r="O450" s="73">
        <f>IF(H450="I",N450*Contagem!$U$11,IF(H450="E",N450*Contagem!$U$13,IF(H450="A",N450*Contagem!$U$12,IF(H450="T",N450*Contagem!$U$14,""))))</f>
        <v>7</v>
      </c>
      <c r="P450" s="73" t="s">
        <v>204</v>
      </c>
      <c r="Q450" s="119" t="s">
        <v>402</v>
      </c>
      <c r="R450" s="119"/>
      <c r="S450" s="119"/>
      <c r="T450" s="119"/>
      <c r="U450" s="119"/>
    </row>
    <row r="451" spans="1:21" s="66" customFormat="1" ht="13.5" customHeight="1" x14ac:dyDescent="0.25">
      <c r="A451" s="148"/>
      <c r="B451" s="149"/>
      <c r="C451" s="149"/>
      <c r="D451" s="149"/>
      <c r="E451" s="149"/>
      <c r="F451" s="150"/>
      <c r="G451" s="68"/>
      <c r="H451" s="68"/>
      <c r="I451" s="68"/>
      <c r="J451" s="68"/>
      <c r="K451" s="70" t="str">
        <f t="shared" si="56"/>
        <v/>
      </c>
      <c r="L451" s="71" t="str">
        <f t="shared" si="57"/>
        <v/>
      </c>
      <c r="M451" s="72" t="str">
        <f t="shared" si="58"/>
        <v/>
      </c>
      <c r="N451" s="70" t="str">
        <f t="shared" si="59"/>
        <v/>
      </c>
      <c r="O451" s="73" t="str">
        <f>IF(H451="I",N451*Contagem!$U$11,IF(H451="E",N451*Contagem!$U$13,IF(H451="A",N451*Contagem!$U$12,IF(H451="T",N451*Contagem!$U$14,""))))</f>
        <v/>
      </c>
      <c r="P451" s="73"/>
      <c r="Q451" s="119"/>
      <c r="R451" s="119"/>
      <c r="S451" s="119"/>
      <c r="T451" s="119"/>
      <c r="U451" s="119"/>
    </row>
    <row r="452" spans="1:21" s="66" customFormat="1" ht="13.5" customHeight="1" x14ac:dyDescent="0.25">
      <c r="A452" s="145" t="s">
        <v>403</v>
      </c>
      <c r="B452" s="146"/>
      <c r="C452" s="146"/>
      <c r="D452" s="146"/>
      <c r="E452" s="146"/>
      <c r="F452" s="147"/>
      <c r="G452" s="68"/>
      <c r="H452" s="68"/>
      <c r="I452" s="68"/>
      <c r="J452" s="68"/>
      <c r="K452" s="70" t="str">
        <f t="shared" si="56"/>
        <v/>
      </c>
      <c r="L452" s="71" t="str">
        <f t="shared" si="57"/>
        <v/>
      </c>
      <c r="M452" s="72" t="str">
        <f t="shared" si="58"/>
        <v/>
      </c>
      <c r="N452" s="70" t="str">
        <f t="shared" si="59"/>
        <v/>
      </c>
      <c r="O452" s="73" t="str">
        <f>IF(H452="I",N452*Contagem!$U$11,IF(H452="E",N452*Contagem!$U$13,IF(H452="A",N452*Contagem!$U$12,IF(H452="T",N452*Contagem!$U$14,""))))</f>
        <v/>
      </c>
      <c r="P452" s="73" t="s">
        <v>204</v>
      </c>
      <c r="Q452" s="119"/>
      <c r="R452" s="119"/>
      <c r="S452" s="119"/>
      <c r="T452" s="119"/>
      <c r="U452" s="119"/>
    </row>
    <row r="453" spans="1:21" s="66" customFormat="1" ht="13.5" customHeight="1" x14ac:dyDescent="0.25">
      <c r="A453" s="148" t="s">
        <v>403</v>
      </c>
      <c r="B453" s="149"/>
      <c r="C453" s="149"/>
      <c r="D453" s="149"/>
      <c r="E453" s="149"/>
      <c r="F453" s="150"/>
      <c r="G453" s="68" t="s">
        <v>40</v>
      </c>
      <c r="H453" s="68" t="s">
        <v>89</v>
      </c>
      <c r="I453" s="68">
        <v>17</v>
      </c>
      <c r="J453" s="68">
        <v>6</v>
      </c>
      <c r="K453" s="70" t="str">
        <f t="shared" si="56"/>
        <v>SEH</v>
      </c>
      <c r="L453" s="71" t="str">
        <f t="shared" si="57"/>
        <v>H</v>
      </c>
      <c r="M453" s="72" t="str">
        <f t="shared" si="58"/>
        <v>Alta</v>
      </c>
      <c r="N453" s="70">
        <f t="shared" si="59"/>
        <v>7</v>
      </c>
      <c r="O453" s="73">
        <f>IF(H453="I",N453*Contagem!$U$11,IF(H453="E",N453*Contagem!$U$13,IF(H453="A",N453*Contagem!$U$12,IF(H453="T",N453*Contagem!$U$14,""))))</f>
        <v>7</v>
      </c>
      <c r="P453" s="73" t="s">
        <v>204</v>
      </c>
      <c r="Q453" s="119" t="s">
        <v>404</v>
      </c>
      <c r="R453" s="119"/>
      <c r="S453" s="119"/>
      <c r="T453" s="119"/>
      <c r="U453" s="119"/>
    </row>
    <row r="454" spans="1:21" s="66" customFormat="1" ht="13.5" customHeight="1" x14ac:dyDescent="0.25">
      <c r="A454" s="148"/>
      <c r="B454" s="149"/>
      <c r="C454" s="149"/>
      <c r="D454" s="149"/>
      <c r="E454" s="149"/>
      <c r="F454" s="150"/>
      <c r="G454" s="68"/>
      <c r="H454" s="68"/>
      <c r="I454" s="68"/>
      <c r="J454" s="68"/>
      <c r="K454" s="70" t="str">
        <f t="shared" si="56"/>
        <v/>
      </c>
      <c r="L454" s="71" t="str">
        <f t="shared" si="57"/>
        <v/>
      </c>
      <c r="M454" s="72" t="str">
        <f t="shared" si="58"/>
        <v/>
      </c>
      <c r="N454" s="70" t="str">
        <f t="shared" si="59"/>
        <v/>
      </c>
      <c r="O454" s="73" t="str">
        <f>IF(H454="I",N454*Contagem!$U$11,IF(H454="E",N454*Contagem!$U$13,IF(H454="A",N454*Contagem!$U$12,IF(H454="T",N454*Contagem!$U$14,""))))</f>
        <v/>
      </c>
      <c r="P454" s="73"/>
      <c r="Q454" s="119"/>
      <c r="R454" s="119"/>
      <c r="S454" s="119"/>
      <c r="T454" s="119"/>
      <c r="U454" s="119"/>
    </row>
    <row r="455" spans="1:21" s="66" customFormat="1" ht="13.5" customHeight="1" x14ac:dyDescent="0.25">
      <c r="A455" s="145" t="s">
        <v>405</v>
      </c>
      <c r="B455" s="146"/>
      <c r="C455" s="146"/>
      <c r="D455" s="146"/>
      <c r="E455" s="146"/>
      <c r="F455" s="147"/>
      <c r="G455" s="68"/>
      <c r="H455" s="68"/>
      <c r="I455" s="68"/>
      <c r="J455" s="68"/>
      <c r="K455" s="70" t="str">
        <f t="shared" si="56"/>
        <v/>
      </c>
      <c r="L455" s="71" t="str">
        <f t="shared" si="57"/>
        <v/>
      </c>
      <c r="M455" s="72" t="str">
        <f t="shared" si="58"/>
        <v/>
      </c>
      <c r="N455" s="70" t="str">
        <f t="shared" si="59"/>
        <v/>
      </c>
      <c r="O455" s="73" t="str">
        <f>IF(H455="I",N455*Contagem!$U$11,IF(H455="E",N455*Contagem!$U$13,IF(H455="A",N455*Contagem!$U$12,IF(H455="T",N455*Contagem!$U$14,""))))</f>
        <v/>
      </c>
      <c r="P455" s="73" t="s">
        <v>204</v>
      </c>
      <c r="Q455" s="119"/>
      <c r="R455" s="119"/>
      <c r="S455" s="119"/>
      <c r="T455" s="119"/>
      <c r="U455" s="119"/>
    </row>
    <row r="456" spans="1:21" s="66" customFormat="1" ht="13.5" customHeight="1" x14ac:dyDescent="0.25">
      <c r="A456" s="148" t="s">
        <v>405</v>
      </c>
      <c r="B456" s="149"/>
      <c r="C456" s="149"/>
      <c r="D456" s="149"/>
      <c r="E456" s="149"/>
      <c r="F456" s="150"/>
      <c r="G456" s="68" t="s">
        <v>40</v>
      </c>
      <c r="H456" s="68" t="s">
        <v>89</v>
      </c>
      <c r="I456" s="68">
        <v>12</v>
      </c>
      <c r="J456" s="68">
        <v>4</v>
      </c>
      <c r="K456" s="70" t="str">
        <f t="shared" ref="K456:K511" si="60">CONCATENATE(G456,L456)</f>
        <v>SEH</v>
      </c>
      <c r="L456" s="71" t="str">
        <f t="shared" ref="L456:L511" si="61">IF(OR(ISBLANK(I456),ISBLANK(J456)),IF(OR(G456="ALI",G456="AIE"),"L",IF(ISBLANK(G456),"","A")),IF(G456="EE",IF(J456&gt;=3,IF(I456&gt;=5,"H","A"),IF(J456&gt;=2,IF(I456&gt;=16,"H",IF(I456&lt;=4,"L","A")),IF(I456&lt;=15,"L","A"))),IF(OR(G456="SE",G456="CE"),IF(J456&gt;=4,IF(I456&gt;=6,"H","A"),IF(J456&gt;=2,IF(I456&gt;=20,"H",IF(I456&lt;=5,"L","A")),IF(I456&lt;=19,"L","A"))),IF(OR(G456="ALI",G456="AIE"),IF(J456&gt;=6,IF(I456&gt;=20,"H","A"),IF(J456&gt;=2,IF(I456&gt;=51,"H",IF(I456&lt;=19,"L","A")),IF(I456&lt;=50,"L","A")))))))</f>
        <v>H</v>
      </c>
      <c r="M456" s="72" t="str">
        <f t="shared" ref="M456:M511" si="62">IF(L456="L","Baixa",IF(L456="A","Média",IF(L456="","","Alta")))</f>
        <v>Alta</v>
      </c>
      <c r="N456" s="70">
        <f t="shared" ref="N456:N511" si="63">IF(ISBLANK(G456),"",IF(G456="ALI",IF(L456="L",7,IF(L456="A",10,15)),IF(G456="AIE",IF(L456="L",5,IF(L456="A",7,10)),IF(G456="SE",IF(L456="L",4,IF(L456="A",5,7)),IF(OR(G456="EE",G456="CE"),IF(L456="L",3,IF(L456="A",4,6)))))))</f>
        <v>7</v>
      </c>
      <c r="O456" s="73">
        <f>IF(H456="I",N456*Contagem!$U$11,IF(H456="E",N456*Contagem!$U$13,IF(H456="A",N456*Contagem!$U$12,IF(H456="T",N456*Contagem!$U$14,""))))</f>
        <v>7</v>
      </c>
      <c r="P456" s="73" t="s">
        <v>204</v>
      </c>
      <c r="Q456" s="119" t="s">
        <v>406</v>
      </c>
      <c r="R456" s="119"/>
      <c r="S456" s="119"/>
      <c r="T456" s="119"/>
      <c r="U456" s="119"/>
    </row>
    <row r="457" spans="1:21" s="66" customFormat="1" ht="13.5" customHeight="1" x14ac:dyDescent="0.25">
      <c r="A457" s="148"/>
      <c r="B457" s="149"/>
      <c r="C457" s="149"/>
      <c r="D457" s="149"/>
      <c r="E457" s="149"/>
      <c r="F457" s="150"/>
      <c r="G457" s="68"/>
      <c r="H457" s="68"/>
      <c r="I457" s="68"/>
      <c r="J457" s="68"/>
      <c r="K457" s="70" t="str">
        <f t="shared" si="60"/>
        <v/>
      </c>
      <c r="L457" s="71" t="str">
        <f t="shared" si="61"/>
        <v/>
      </c>
      <c r="M457" s="72" t="str">
        <f t="shared" si="62"/>
        <v/>
      </c>
      <c r="N457" s="70" t="str">
        <f t="shared" si="63"/>
        <v/>
      </c>
      <c r="O457" s="73" t="str">
        <f>IF(H457="I",N457*Contagem!$U$11,IF(H457="E",N457*Contagem!$U$13,IF(H457="A",N457*Contagem!$U$12,IF(H457="T",N457*Contagem!$U$14,""))))</f>
        <v/>
      </c>
      <c r="P457" s="73"/>
      <c r="Q457" s="119"/>
      <c r="R457" s="119"/>
      <c r="S457" s="119"/>
      <c r="T457" s="119"/>
      <c r="U457" s="119"/>
    </row>
    <row r="458" spans="1:21" s="66" customFormat="1" ht="13.5" customHeight="1" x14ac:dyDescent="0.25">
      <c r="A458" s="145" t="s">
        <v>407</v>
      </c>
      <c r="B458" s="146"/>
      <c r="C458" s="146"/>
      <c r="D458" s="146"/>
      <c r="E458" s="146"/>
      <c r="F458" s="147"/>
      <c r="G458" s="68"/>
      <c r="H458" s="68"/>
      <c r="I458" s="68"/>
      <c r="J458" s="68"/>
      <c r="K458" s="70" t="str">
        <f t="shared" si="60"/>
        <v/>
      </c>
      <c r="L458" s="71" t="str">
        <f t="shared" si="61"/>
        <v/>
      </c>
      <c r="M458" s="72" t="str">
        <f t="shared" si="62"/>
        <v/>
      </c>
      <c r="N458" s="70" t="str">
        <f t="shared" si="63"/>
        <v/>
      </c>
      <c r="O458" s="73" t="str">
        <f>IF(H458="I",N458*Contagem!$U$11,IF(H458="E",N458*Contagem!$U$13,IF(H458="A",N458*Contagem!$U$12,IF(H458="T",N458*Contagem!$U$14,""))))</f>
        <v/>
      </c>
      <c r="P458" s="73" t="s">
        <v>204</v>
      </c>
      <c r="Q458" s="119"/>
      <c r="R458" s="119"/>
      <c r="S458" s="119"/>
      <c r="T458" s="119"/>
      <c r="U458" s="119"/>
    </row>
    <row r="459" spans="1:21" s="66" customFormat="1" ht="13.5" customHeight="1" x14ac:dyDescent="0.25">
      <c r="A459" s="148" t="s">
        <v>407</v>
      </c>
      <c r="B459" s="149"/>
      <c r="C459" s="149"/>
      <c r="D459" s="149"/>
      <c r="E459" s="149"/>
      <c r="F459" s="150"/>
      <c r="G459" s="68" t="s">
        <v>40</v>
      </c>
      <c r="H459" s="68" t="s">
        <v>89</v>
      </c>
      <c r="I459" s="68">
        <v>21</v>
      </c>
      <c r="J459" s="68">
        <v>5</v>
      </c>
      <c r="K459" s="70" t="str">
        <f t="shared" si="60"/>
        <v>SEH</v>
      </c>
      <c r="L459" s="71" t="str">
        <f t="shared" si="61"/>
        <v>H</v>
      </c>
      <c r="M459" s="72" t="str">
        <f t="shared" si="62"/>
        <v>Alta</v>
      </c>
      <c r="N459" s="70">
        <f t="shared" si="63"/>
        <v>7</v>
      </c>
      <c r="O459" s="73">
        <f>IF(H459="I",N459*Contagem!$U$11,IF(H459="E",N459*Contagem!$U$13,IF(H459="A",N459*Contagem!$U$12,IF(H459="T",N459*Contagem!$U$14,""))))</f>
        <v>7</v>
      </c>
      <c r="P459" s="73" t="s">
        <v>204</v>
      </c>
      <c r="Q459" s="119" t="s">
        <v>408</v>
      </c>
      <c r="R459" s="119"/>
      <c r="S459" s="119"/>
      <c r="T459" s="119"/>
      <c r="U459" s="119"/>
    </row>
    <row r="460" spans="1:21" s="66" customFormat="1" ht="13.5" customHeight="1" x14ac:dyDescent="0.25">
      <c r="A460" s="148"/>
      <c r="B460" s="149"/>
      <c r="C460" s="149"/>
      <c r="D460" s="149"/>
      <c r="E460" s="149"/>
      <c r="F460" s="150"/>
      <c r="G460" s="68"/>
      <c r="H460" s="68"/>
      <c r="I460" s="68"/>
      <c r="J460" s="68"/>
      <c r="K460" s="70" t="str">
        <f t="shared" si="60"/>
        <v/>
      </c>
      <c r="L460" s="71" t="str">
        <f t="shared" si="61"/>
        <v/>
      </c>
      <c r="M460" s="72" t="str">
        <f t="shared" si="62"/>
        <v/>
      </c>
      <c r="N460" s="70" t="str">
        <f t="shared" si="63"/>
        <v/>
      </c>
      <c r="O460" s="73" t="str">
        <f>IF(H460="I",N460*Contagem!$U$11,IF(H460="E",N460*Contagem!$U$13,IF(H460="A",N460*Contagem!$U$12,IF(H460="T",N460*Contagem!$U$14,""))))</f>
        <v/>
      </c>
      <c r="P460" s="73"/>
      <c r="Q460" s="119"/>
      <c r="R460" s="119"/>
      <c r="S460" s="119"/>
      <c r="T460" s="119"/>
      <c r="U460" s="119"/>
    </row>
    <row r="461" spans="1:21" s="66" customFormat="1" ht="13.5" customHeight="1" x14ac:dyDescent="0.25">
      <c r="A461" s="145" t="s">
        <v>409</v>
      </c>
      <c r="B461" s="146"/>
      <c r="C461" s="146"/>
      <c r="D461" s="146"/>
      <c r="E461" s="146"/>
      <c r="F461" s="147"/>
      <c r="G461" s="68"/>
      <c r="H461" s="68"/>
      <c r="I461" s="68"/>
      <c r="J461" s="68"/>
      <c r="K461" s="70" t="str">
        <f t="shared" si="60"/>
        <v/>
      </c>
      <c r="L461" s="71" t="str">
        <f t="shared" si="61"/>
        <v/>
      </c>
      <c r="M461" s="72" t="str">
        <f t="shared" si="62"/>
        <v/>
      </c>
      <c r="N461" s="70" t="str">
        <f t="shared" si="63"/>
        <v/>
      </c>
      <c r="O461" s="73" t="str">
        <f>IF(H461="I",N461*Contagem!$U$11,IF(H461="E",N461*Contagem!$U$13,IF(H461="A",N461*Contagem!$U$12,IF(H461="T",N461*Contagem!$U$14,""))))</f>
        <v/>
      </c>
      <c r="P461" s="73" t="s">
        <v>204</v>
      </c>
      <c r="Q461" s="119"/>
      <c r="R461" s="119"/>
      <c r="S461" s="119"/>
      <c r="T461" s="119"/>
      <c r="U461" s="119"/>
    </row>
    <row r="462" spans="1:21" s="66" customFormat="1" ht="13.5" customHeight="1" x14ac:dyDescent="0.25">
      <c r="A462" s="148" t="s">
        <v>409</v>
      </c>
      <c r="B462" s="149"/>
      <c r="C462" s="149"/>
      <c r="D462" s="149"/>
      <c r="E462" s="149"/>
      <c r="F462" s="150"/>
      <c r="G462" s="68" t="s">
        <v>40</v>
      </c>
      <c r="H462" s="68" t="s">
        <v>89</v>
      </c>
      <c r="I462" s="68">
        <v>13</v>
      </c>
      <c r="J462" s="68">
        <v>4</v>
      </c>
      <c r="K462" s="70" t="str">
        <f t="shared" si="60"/>
        <v>SEH</v>
      </c>
      <c r="L462" s="71" t="str">
        <f t="shared" si="61"/>
        <v>H</v>
      </c>
      <c r="M462" s="72" t="str">
        <f t="shared" si="62"/>
        <v>Alta</v>
      </c>
      <c r="N462" s="70">
        <f t="shared" si="63"/>
        <v>7</v>
      </c>
      <c r="O462" s="73">
        <f>IF(H462="I",N462*Contagem!$U$11,IF(H462="E",N462*Contagem!$U$13,IF(H462="A",N462*Contagem!$U$12,IF(H462="T",N462*Contagem!$U$14,""))))</f>
        <v>7</v>
      </c>
      <c r="P462" s="73" t="s">
        <v>204</v>
      </c>
      <c r="Q462" s="119" t="s">
        <v>410</v>
      </c>
      <c r="R462" s="119"/>
      <c r="S462" s="119"/>
      <c r="T462" s="119"/>
      <c r="U462" s="119"/>
    </row>
    <row r="463" spans="1:21" s="66" customFormat="1" ht="13.5" customHeight="1" x14ac:dyDescent="0.25">
      <c r="A463" s="148"/>
      <c r="B463" s="149"/>
      <c r="C463" s="149"/>
      <c r="D463" s="149"/>
      <c r="E463" s="149"/>
      <c r="F463" s="150"/>
      <c r="G463" s="68"/>
      <c r="H463" s="68"/>
      <c r="I463" s="68"/>
      <c r="J463" s="68"/>
      <c r="K463" s="70" t="str">
        <f t="shared" si="60"/>
        <v/>
      </c>
      <c r="L463" s="71" t="str">
        <f t="shared" si="61"/>
        <v/>
      </c>
      <c r="M463" s="72" t="str">
        <f t="shared" si="62"/>
        <v/>
      </c>
      <c r="N463" s="70" t="str">
        <f t="shared" si="63"/>
        <v/>
      </c>
      <c r="O463" s="73" t="str">
        <f>IF(H463="I",N463*Contagem!$U$11,IF(H463="E",N463*Contagem!$U$13,IF(H463="A",N463*Contagem!$U$12,IF(H463="T",N463*Contagem!$U$14,""))))</f>
        <v/>
      </c>
      <c r="P463" s="73"/>
      <c r="Q463" s="119"/>
      <c r="R463" s="119"/>
      <c r="S463" s="119"/>
      <c r="T463" s="119"/>
      <c r="U463" s="119"/>
    </row>
    <row r="464" spans="1:21" s="66" customFormat="1" ht="13.5" customHeight="1" x14ac:dyDescent="0.25">
      <c r="A464" s="145" t="s">
        <v>411</v>
      </c>
      <c r="B464" s="146"/>
      <c r="C464" s="146"/>
      <c r="D464" s="146"/>
      <c r="E464" s="146"/>
      <c r="F464" s="147"/>
      <c r="G464" s="68"/>
      <c r="H464" s="68"/>
      <c r="I464" s="68"/>
      <c r="J464" s="68"/>
      <c r="K464" s="70" t="str">
        <f t="shared" si="60"/>
        <v/>
      </c>
      <c r="L464" s="71" t="str">
        <f t="shared" si="61"/>
        <v/>
      </c>
      <c r="M464" s="72" t="str">
        <f t="shared" si="62"/>
        <v/>
      </c>
      <c r="N464" s="70" t="str">
        <f t="shared" si="63"/>
        <v/>
      </c>
      <c r="O464" s="73" t="str">
        <f>IF(H464="I",N464*Contagem!$U$11,IF(H464="E",N464*Contagem!$U$13,IF(H464="A",N464*Contagem!$U$12,IF(H464="T",N464*Contagem!$U$14,""))))</f>
        <v/>
      </c>
      <c r="P464" s="73" t="s">
        <v>204</v>
      </c>
      <c r="Q464" s="119"/>
      <c r="R464" s="119"/>
      <c r="S464" s="119"/>
      <c r="T464" s="119"/>
      <c r="U464" s="119"/>
    </row>
    <row r="465" spans="1:21" s="66" customFormat="1" ht="13.5" customHeight="1" x14ac:dyDescent="0.25">
      <c r="A465" s="148" t="s">
        <v>411</v>
      </c>
      <c r="B465" s="149"/>
      <c r="C465" s="149"/>
      <c r="D465" s="149"/>
      <c r="E465" s="149"/>
      <c r="F465" s="150"/>
      <c r="G465" s="68" t="s">
        <v>40</v>
      </c>
      <c r="H465" s="68" t="s">
        <v>89</v>
      </c>
      <c r="I465" s="68">
        <v>13</v>
      </c>
      <c r="J465" s="68">
        <v>6</v>
      </c>
      <c r="K465" s="70" t="str">
        <f t="shared" si="60"/>
        <v>SEH</v>
      </c>
      <c r="L465" s="71" t="str">
        <f t="shared" si="61"/>
        <v>H</v>
      </c>
      <c r="M465" s="72" t="str">
        <f t="shared" si="62"/>
        <v>Alta</v>
      </c>
      <c r="N465" s="70">
        <f t="shared" si="63"/>
        <v>7</v>
      </c>
      <c r="O465" s="73">
        <f>IF(H465="I",N465*Contagem!$U$11,IF(H465="E",N465*Contagem!$U$13,IF(H465="A",N465*Contagem!$U$12,IF(H465="T",N465*Contagem!$U$14,""))))</f>
        <v>7</v>
      </c>
      <c r="P465" s="73" t="s">
        <v>204</v>
      </c>
      <c r="Q465" s="119" t="s">
        <v>412</v>
      </c>
      <c r="R465" s="119"/>
      <c r="S465" s="119"/>
      <c r="T465" s="119"/>
      <c r="U465" s="119"/>
    </row>
    <row r="466" spans="1:21" s="66" customFormat="1" ht="13.5" customHeight="1" x14ac:dyDescent="0.25">
      <c r="A466" s="148"/>
      <c r="B466" s="149"/>
      <c r="C466" s="149"/>
      <c r="D466" s="149"/>
      <c r="E466" s="149"/>
      <c r="F466" s="150"/>
      <c r="G466" s="68"/>
      <c r="H466" s="68"/>
      <c r="I466" s="68"/>
      <c r="J466" s="68"/>
      <c r="K466" s="70" t="str">
        <f t="shared" si="60"/>
        <v/>
      </c>
      <c r="L466" s="71" t="str">
        <f t="shared" si="61"/>
        <v/>
      </c>
      <c r="M466" s="72" t="str">
        <f t="shared" si="62"/>
        <v/>
      </c>
      <c r="N466" s="70" t="str">
        <f t="shared" si="63"/>
        <v/>
      </c>
      <c r="O466" s="73" t="str">
        <f>IF(H466="I",N466*Contagem!$U$11,IF(H466="E",N466*Contagem!$U$13,IF(H466="A",N466*Contagem!$U$12,IF(H466="T",N466*Contagem!$U$14,""))))</f>
        <v/>
      </c>
      <c r="P466" s="73"/>
      <c r="Q466" s="119"/>
      <c r="R466" s="119"/>
      <c r="S466" s="119"/>
      <c r="T466" s="119"/>
      <c r="U466" s="119"/>
    </row>
    <row r="467" spans="1:21" s="66" customFormat="1" ht="13.5" customHeight="1" x14ac:dyDescent="0.25">
      <c r="A467" s="145" t="s">
        <v>413</v>
      </c>
      <c r="B467" s="146"/>
      <c r="C467" s="146"/>
      <c r="D467" s="146"/>
      <c r="E467" s="146"/>
      <c r="F467" s="147"/>
      <c r="G467" s="68"/>
      <c r="H467" s="68"/>
      <c r="I467" s="68"/>
      <c r="J467" s="68"/>
      <c r="K467" s="70" t="str">
        <f t="shared" si="60"/>
        <v/>
      </c>
      <c r="L467" s="71" t="str">
        <f t="shared" si="61"/>
        <v/>
      </c>
      <c r="M467" s="72" t="str">
        <f t="shared" si="62"/>
        <v/>
      </c>
      <c r="N467" s="70" t="str">
        <f t="shared" si="63"/>
        <v/>
      </c>
      <c r="O467" s="73" t="str">
        <f>IF(H467="I",N467*Contagem!$U$11,IF(H467="E",N467*Contagem!$U$13,IF(H467="A",N467*Contagem!$U$12,IF(H467="T",N467*Contagem!$U$14,""))))</f>
        <v/>
      </c>
      <c r="P467" s="73" t="s">
        <v>204</v>
      </c>
      <c r="Q467" s="119"/>
      <c r="R467" s="119"/>
      <c r="S467" s="119"/>
      <c r="T467" s="119"/>
      <c r="U467" s="119"/>
    </row>
    <row r="468" spans="1:21" s="66" customFormat="1" ht="13.5" customHeight="1" x14ac:dyDescent="0.25">
      <c r="A468" s="148" t="s">
        <v>413</v>
      </c>
      <c r="B468" s="149"/>
      <c r="C468" s="149"/>
      <c r="D468" s="149"/>
      <c r="E468" s="149"/>
      <c r="F468" s="150"/>
      <c r="G468" s="68" t="s">
        <v>40</v>
      </c>
      <c r="H468" s="68" t="s">
        <v>89</v>
      </c>
      <c r="I468" s="68">
        <v>17</v>
      </c>
      <c r="J468" s="68">
        <v>4</v>
      </c>
      <c r="K468" s="70" t="str">
        <f t="shared" si="60"/>
        <v>SEH</v>
      </c>
      <c r="L468" s="71" t="str">
        <f t="shared" si="61"/>
        <v>H</v>
      </c>
      <c r="M468" s="72" t="str">
        <f t="shared" si="62"/>
        <v>Alta</v>
      </c>
      <c r="N468" s="70">
        <f t="shared" si="63"/>
        <v>7</v>
      </c>
      <c r="O468" s="73">
        <f>IF(H468="I",N468*Contagem!$U$11,IF(H468="E",N468*Contagem!$U$13,IF(H468="A",N468*Contagem!$U$12,IF(H468="T",N468*Contagem!$U$14,""))))</f>
        <v>7</v>
      </c>
      <c r="P468" s="73" t="s">
        <v>204</v>
      </c>
      <c r="Q468" s="119" t="s">
        <v>414</v>
      </c>
      <c r="R468" s="119"/>
      <c r="S468" s="119"/>
      <c r="T468" s="119"/>
      <c r="U468" s="119"/>
    </row>
    <row r="469" spans="1:21" s="66" customFormat="1" ht="13.5" customHeight="1" x14ac:dyDescent="0.25">
      <c r="A469" s="148"/>
      <c r="B469" s="149"/>
      <c r="C469" s="149"/>
      <c r="D469" s="149"/>
      <c r="E469" s="149"/>
      <c r="F469" s="150"/>
      <c r="G469" s="68"/>
      <c r="H469" s="68"/>
      <c r="I469" s="68"/>
      <c r="J469" s="68"/>
      <c r="K469" s="70" t="str">
        <f t="shared" si="60"/>
        <v/>
      </c>
      <c r="L469" s="71" t="str">
        <f t="shared" si="61"/>
        <v/>
      </c>
      <c r="M469" s="72" t="str">
        <f t="shared" si="62"/>
        <v/>
      </c>
      <c r="N469" s="70" t="str">
        <f t="shared" si="63"/>
        <v/>
      </c>
      <c r="O469" s="73" t="str">
        <f>IF(H469="I",N469*Contagem!$U$11,IF(H469="E",N469*Contagem!$U$13,IF(H469="A",N469*Contagem!$U$12,IF(H469="T",N469*Contagem!$U$14,""))))</f>
        <v/>
      </c>
      <c r="P469" s="73"/>
      <c r="Q469" s="119"/>
      <c r="R469" s="119"/>
      <c r="S469" s="119"/>
      <c r="T469" s="119"/>
      <c r="U469" s="119"/>
    </row>
    <row r="470" spans="1:21" s="66" customFormat="1" ht="13.5" customHeight="1" x14ac:dyDescent="0.25">
      <c r="A470" s="145" t="s">
        <v>415</v>
      </c>
      <c r="B470" s="146"/>
      <c r="C470" s="146"/>
      <c r="D470" s="146"/>
      <c r="E470" s="146"/>
      <c r="F470" s="147"/>
      <c r="G470" s="68"/>
      <c r="H470" s="68"/>
      <c r="I470" s="68"/>
      <c r="J470" s="68"/>
      <c r="K470" s="70" t="str">
        <f t="shared" si="60"/>
        <v/>
      </c>
      <c r="L470" s="71" t="str">
        <f t="shared" si="61"/>
        <v/>
      </c>
      <c r="M470" s="72" t="str">
        <f t="shared" si="62"/>
        <v/>
      </c>
      <c r="N470" s="70" t="str">
        <f t="shared" si="63"/>
        <v/>
      </c>
      <c r="O470" s="73" t="str">
        <f>IF(H470="I",N470*Contagem!$U$11,IF(H470="E",N470*Contagem!$U$13,IF(H470="A",N470*Contagem!$U$12,IF(H470="T",N470*Contagem!$U$14,""))))</f>
        <v/>
      </c>
      <c r="P470" s="73" t="s">
        <v>204</v>
      </c>
      <c r="Q470" s="119"/>
      <c r="R470" s="119"/>
      <c r="S470" s="119"/>
      <c r="T470" s="119"/>
      <c r="U470" s="119"/>
    </row>
    <row r="471" spans="1:21" s="66" customFormat="1" ht="13.5" customHeight="1" x14ac:dyDescent="0.25">
      <c r="A471" s="148" t="s">
        <v>415</v>
      </c>
      <c r="B471" s="149"/>
      <c r="C471" s="149"/>
      <c r="D471" s="149"/>
      <c r="E471" s="149"/>
      <c r="F471" s="150"/>
      <c r="G471" s="68" t="s">
        <v>40</v>
      </c>
      <c r="H471" s="68" t="s">
        <v>89</v>
      </c>
      <c r="I471" s="68">
        <v>10</v>
      </c>
      <c r="J471" s="68">
        <v>4</v>
      </c>
      <c r="K471" s="70" t="str">
        <f t="shared" si="60"/>
        <v>SEH</v>
      </c>
      <c r="L471" s="71" t="str">
        <f t="shared" si="61"/>
        <v>H</v>
      </c>
      <c r="M471" s="72" t="str">
        <f t="shared" si="62"/>
        <v>Alta</v>
      </c>
      <c r="N471" s="70">
        <f t="shared" si="63"/>
        <v>7</v>
      </c>
      <c r="O471" s="73">
        <f>IF(H471="I",N471*Contagem!$U$11,IF(H471="E",N471*Contagem!$U$13,IF(H471="A",N471*Contagem!$U$12,IF(H471="T",N471*Contagem!$U$14,""))))</f>
        <v>7</v>
      </c>
      <c r="P471" s="73" t="s">
        <v>204</v>
      </c>
      <c r="Q471" s="119" t="s">
        <v>416</v>
      </c>
      <c r="R471" s="119"/>
      <c r="S471" s="119"/>
      <c r="T471" s="119"/>
      <c r="U471" s="119"/>
    </row>
    <row r="472" spans="1:21" s="66" customFormat="1" ht="13.5" customHeight="1" x14ac:dyDescent="0.25">
      <c r="A472" s="148"/>
      <c r="B472" s="149"/>
      <c r="C472" s="149"/>
      <c r="D472" s="149"/>
      <c r="E472" s="149"/>
      <c r="F472" s="150"/>
      <c r="G472" s="68"/>
      <c r="H472" s="68"/>
      <c r="I472" s="68"/>
      <c r="J472" s="68"/>
      <c r="K472" s="70" t="str">
        <f t="shared" si="60"/>
        <v/>
      </c>
      <c r="L472" s="71" t="str">
        <f t="shared" si="61"/>
        <v/>
      </c>
      <c r="M472" s="72" t="str">
        <f t="shared" si="62"/>
        <v/>
      </c>
      <c r="N472" s="70" t="str">
        <f t="shared" si="63"/>
        <v/>
      </c>
      <c r="O472" s="73" t="str">
        <f>IF(H472="I",N472*Contagem!$U$11,IF(H472="E",N472*Contagem!$U$13,IF(H472="A",N472*Contagem!$U$12,IF(H472="T",N472*Contagem!$U$14,""))))</f>
        <v/>
      </c>
      <c r="P472" s="73"/>
      <c r="Q472" s="119"/>
      <c r="R472" s="119"/>
      <c r="S472" s="119"/>
      <c r="T472" s="119"/>
      <c r="U472" s="119"/>
    </row>
    <row r="473" spans="1:21" s="66" customFormat="1" ht="13.5" customHeight="1" x14ac:dyDescent="0.25">
      <c r="A473" s="145" t="s">
        <v>417</v>
      </c>
      <c r="B473" s="146"/>
      <c r="C473" s="146"/>
      <c r="D473" s="146"/>
      <c r="E473" s="146"/>
      <c r="F473" s="147"/>
      <c r="G473" s="68"/>
      <c r="H473" s="68"/>
      <c r="I473" s="68"/>
      <c r="J473" s="68"/>
      <c r="K473" s="70" t="str">
        <f t="shared" si="60"/>
        <v/>
      </c>
      <c r="L473" s="71" t="str">
        <f t="shared" si="61"/>
        <v/>
      </c>
      <c r="M473" s="72" t="str">
        <f t="shared" si="62"/>
        <v/>
      </c>
      <c r="N473" s="70" t="str">
        <f t="shared" si="63"/>
        <v/>
      </c>
      <c r="O473" s="73" t="str">
        <f>IF(H473="I",N473*Contagem!$U$11,IF(H473="E",N473*Contagem!$U$13,IF(H473="A",N473*Contagem!$U$12,IF(H473="T",N473*Contagem!$U$14,""))))</f>
        <v/>
      </c>
      <c r="P473" s="73" t="s">
        <v>204</v>
      </c>
      <c r="Q473" s="119"/>
      <c r="R473" s="119"/>
      <c r="S473" s="119"/>
      <c r="T473" s="119"/>
      <c r="U473" s="119"/>
    </row>
    <row r="474" spans="1:21" s="66" customFormat="1" ht="13.5" customHeight="1" x14ac:dyDescent="0.25">
      <c r="A474" s="148" t="s">
        <v>417</v>
      </c>
      <c r="B474" s="149"/>
      <c r="C474" s="149"/>
      <c r="D474" s="149"/>
      <c r="E474" s="149"/>
      <c r="F474" s="150"/>
      <c r="G474" s="68" t="s">
        <v>40</v>
      </c>
      <c r="H474" s="68" t="s">
        <v>89</v>
      </c>
      <c r="I474" s="68">
        <v>9</v>
      </c>
      <c r="J474" s="68">
        <v>4</v>
      </c>
      <c r="K474" s="70" t="str">
        <f t="shared" si="60"/>
        <v>SEH</v>
      </c>
      <c r="L474" s="71" t="str">
        <f t="shared" si="61"/>
        <v>H</v>
      </c>
      <c r="M474" s="72" t="str">
        <f t="shared" si="62"/>
        <v>Alta</v>
      </c>
      <c r="N474" s="70">
        <f t="shared" si="63"/>
        <v>7</v>
      </c>
      <c r="O474" s="73">
        <f>IF(H474="I",N474*Contagem!$U$11,IF(H474="E",N474*Contagem!$U$13,IF(H474="A",N474*Contagem!$U$12,IF(H474="T",N474*Contagem!$U$14,""))))</f>
        <v>7</v>
      </c>
      <c r="P474" s="73" t="s">
        <v>204</v>
      </c>
      <c r="Q474" s="119" t="s">
        <v>418</v>
      </c>
      <c r="R474" s="119"/>
      <c r="S474" s="119"/>
      <c r="T474" s="119"/>
      <c r="U474" s="119"/>
    </row>
    <row r="475" spans="1:21" s="66" customFormat="1" ht="13.5" customHeight="1" x14ac:dyDescent="0.25">
      <c r="A475" s="145"/>
      <c r="B475" s="146"/>
      <c r="C475" s="146"/>
      <c r="D475" s="146"/>
      <c r="E475" s="146"/>
      <c r="F475" s="147"/>
      <c r="G475" s="68"/>
      <c r="H475" s="68"/>
      <c r="I475" s="68"/>
      <c r="J475" s="68"/>
      <c r="K475" s="70" t="str">
        <f t="shared" si="60"/>
        <v/>
      </c>
      <c r="L475" s="71" t="str">
        <f t="shared" si="61"/>
        <v/>
      </c>
      <c r="M475" s="72" t="str">
        <f t="shared" si="62"/>
        <v/>
      </c>
      <c r="N475" s="70" t="str">
        <f t="shared" si="63"/>
        <v/>
      </c>
      <c r="O475" s="73" t="str">
        <f>IF(H475="I",N475*Contagem!$U$11,IF(H475="E",N475*Contagem!$U$13,IF(H475="A",N475*Contagem!$U$12,IF(H475="T",N475*Contagem!$U$14,""))))</f>
        <v/>
      </c>
      <c r="P475" s="73"/>
      <c r="Q475" s="119"/>
      <c r="R475" s="119"/>
      <c r="S475" s="119"/>
      <c r="T475" s="119"/>
      <c r="U475" s="119"/>
    </row>
    <row r="476" spans="1:21" s="66" customFormat="1" ht="13.5" customHeight="1" x14ac:dyDescent="0.25">
      <c r="A476" s="145" t="s">
        <v>419</v>
      </c>
      <c r="B476" s="146"/>
      <c r="C476" s="146"/>
      <c r="D476" s="146"/>
      <c r="E476" s="146"/>
      <c r="F476" s="147"/>
      <c r="G476" s="68"/>
      <c r="H476" s="68"/>
      <c r="I476" s="68"/>
      <c r="J476" s="68"/>
      <c r="K476" s="70" t="str">
        <f t="shared" si="60"/>
        <v/>
      </c>
      <c r="L476" s="71" t="str">
        <f t="shared" si="61"/>
        <v/>
      </c>
      <c r="M476" s="72" t="str">
        <f t="shared" si="62"/>
        <v/>
      </c>
      <c r="N476" s="70" t="str">
        <f t="shared" si="63"/>
        <v/>
      </c>
      <c r="O476" s="73" t="str">
        <f>IF(H476="I",N476*Contagem!$U$11,IF(H476="E",N476*Contagem!$U$13,IF(H476="A",N476*Contagem!$U$12,IF(H476="T",N476*Contagem!$U$14,""))))</f>
        <v/>
      </c>
      <c r="P476" s="73" t="s">
        <v>204</v>
      </c>
      <c r="Q476" s="119"/>
      <c r="R476" s="119"/>
      <c r="S476" s="119"/>
      <c r="T476" s="119"/>
      <c r="U476" s="119"/>
    </row>
    <row r="477" spans="1:21" s="66" customFormat="1" ht="13.5" customHeight="1" x14ac:dyDescent="0.25">
      <c r="A477" s="148" t="s">
        <v>118</v>
      </c>
      <c r="B477" s="146"/>
      <c r="C477" s="146"/>
      <c r="D477" s="146"/>
      <c r="E477" s="146"/>
      <c r="F477" s="147"/>
      <c r="G477" s="68" t="s">
        <v>39</v>
      </c>
      <c r="H477" s="68" t="s">
        <v>89</v>
      </c>
      <c r="I477" s="68">
        <v>10</v>
      </c>
      <c r="J477" s="68">
        <v>2</v>
      </c>
      <c r="K477" s="70" t="str">
        <f t="shared" si="60"/>
        <v>EEA</v>
      </c>
      <c r="L477" s="71" t="str">
        <f t="shared" si="61"/>
        <v>A</v>
      </c>
      <c r="M477" s="72" t="str">
        <f t="shared" si="62"/>
        <v>Média</v>
      </c>
      <c r="N477" s="70">
        <f t="shared" si="63"/>
        <v>4</v>
      </c>
      <c r="O477" s="73">
        <f>IF(H477="I",N477*Contagem!$U$11,IF(H477="E",N477*Contagem!$U$13,IF(H477="A",N477*Contagem!$U$12,IF(H477="T",N477*Contagem!$U$14,""))))</f>
        <v>4</v>
      </c>
      <c r="P477" s="73" t="s">
        <v>204</v>
      </c>
      <c r="Q477" s="119" t="s">
        <v>420</v>
      </c>
      <c r="R477" s="119"/>
      <c r="S477" s="119"/>
      <c r="T477" s="119"/>
      <c r="U477" s="119"/>
    </row>
    <row r="478" spans="1:21" s="66" customFormat="1" ht="13.5" customHeight="1" x14ac:dyDescent="0.25">
      <c r="A478" s="148" t="s">
        <v>119</v>
      </c>
      <c r="B478" s="149"/>
      <c r="C478" s="149"/>
      <c r="D478" s="149"/>
      <c r="E478" s="149"/>
      <c r="F478" s="150"/>
      <c r="G478" s="68" t="s">
        <v>39</v>
      </c>
      <c r="H478" s="68" t="s">
        <v>89</v>
      </c>
      <c r="I478" s="68">
        <v>10</v>
      </c>
      <c r="J478" s="68">
        <v>2</v>
      </c>
      <c r="K478" s="70" t="str">
        <f t="shared" si="60"/>
        <v>EEA</v>
      </c>
      <c r="L478" s="71" t="str">
        <f t="shared" si="61"/>
        <v>A</v>
      </c>
      <c r="M478" s="72" t="str">
        <f t="shared" si="62"/>
        <v>Média</v>
      </c>
      <c r="N478" s="70">
        <f t="shared" si="63"/>
        <v>4</v>
      </c>
      <c r="O478" s="73">
        <f>IF(H478="I",N478*Contagem!$U$11,IF(H478="E",N478*Contagem!$U$13,IF(H478="A",N478*Contagem!$U$12,IF(H478="T",N478*Contagem!$U$14,""))))</f>
        <v>4</v>
      </c>
      <c r="P478" s="73" t="s">
        <v>204</v>
      </c>
      <c r="Q478" s="126" t="s">
        <v>420</v>
      </c>
      <c r="R478" s="119"/>
      <c r="S478" s="119"/>
      <c r="T478" s="119"/>
      <c r="U478" s="119"/>
    </row>
    <row r="479" spans="1:21" s="66" customFormat="1" ht="13.5" customHeight="1" x14ac:dyDescent="0.25">
      <c r="A479" s="148" t="s">
        <v>120</v>
      </c>
      <c r="B479" s="149"/>
      <c r="C479" s="149"/>
      <c r="D479" s="149"/>
      <c r="E479" s="149"/>
      <c r="F479" s="150"/>
      <c r="G479" s="68" t="s">
        <v>39</v>
      </c>
      <c r="H479" s="68" t="s">
        <v>89</v>
      </c>
      <c r="I479" s="68">
        <v>3</v>
      </c>
      <c r="J479" s="68">
        <v>2</v>
      </c>
      <c r="K479" s="70" t="str">
        <f t="shared" si="60"/>
        <v>EEL</v>
      </c>
      <c r="L479" s="71" t="str">
        <f t="shared" si="61"/>
        <v>L</v>
      </c>
      <c r="M479" s="72" t="str">
        <f t="shared" si="62"/>
        <v>Baixa</v>
      </c>
      <c r="N479" s="70">
        <f t="shared" si="63"/>
        <v>3</v>
      </c>
      <c r="O479" s="73">
        <f>IF(H479="I",N479*Contagem!$U$11,IF(H479="E",N479*Contagem!$U$13,IF(H479="A",N479*Contagem!$U$12,IF(H479="T",N479*Contagem!$U$14,""))))</f>
        <v>3</v>
      </c>
      <c r="P479" s="73" t="s">
        <v>204</v>
      </c>
      <c r="Q479" s="126" t="s">
        <v>420</v>
      </c>
      <c r="R479" s="119"/>
      <c r="S479" s="119"/>
      <c r="T479" s="119"/>
      <c r="U479" s="119"/>
    </row>
    <row r="480" spans="1:21" s="66" customFormat="1" ht="13.5" customHeight="1" x14ac:dyDescent="0.25">
      <c r="A480" s="148" t="s">
        <v>81</v>
      </c>
      <c r="B480" s="149"/>
      <c r="C480" s="149"/>
      <c r="D480" s="149"/>
      <c r="E480" s="149"/>
      <c r="F480" s="150"/>
      <c r="G480" s="68" t="s">
        <v>38</v>
      </c>
      <c r="H480" s="68" t="s">
        <v>89</v>
      </c>
      <c r="I480" s="68">
        <v>7</v>
      </c>
      <c r="J480" s="68">
        <v>2</v>
      </c>
      <c r="K480" s="70" t="str">
        <f t="shared" si="60"/>
        <v>CEA</v>
      </c>
      <c r="L480" s="71" t="str">
        <f t="shared" si="61"/>
        <v>A</v>
      </c>
      <c r="M480" s="72" t="str">
        <f t="shared" si="62"/>
        <v>Média</v>
      </c>
      <c r="N480" s="70">
        <f t="shared" si="63"/>
        <v>4</v>
      </c>
      <c r="O480" s="73">
        <f>IF(H480="I",N480*Contagem!$U$11,IF(H480="E",N480*Contagem!$U$13,IF(H480="A",N480*Contagem!$U$12,IF(H480="T",N480*Contagem!$U$14,""))))</f>
        <v>4</v>
      </c>
      <c r="P480" s="73" t="s">
        <v>204</v>
      </c>
      <c r="Q480" s="126" t="s">
        <v>421</v>
      </c>
      <c r="R480" s="119"/>
      <c r="S480" s="119"/>
      <c r="T480" s="119"/>
      <c r="U480" s="119"/>
    </row>
    <row r="481" spans="1:21" s="66" customFormat="1" ht="13.5" customHeight="1" x14ac:dyDescent="0.25">
      <c r="A481" s="148" t="s">
        <v>121</v>
      </c>
      <c r="B481" s="149"/>
      <c r="C481" s="149"/>
      <c r="D481" s="149"/>
      <c r="E481" s="149"/>
      <c r="F481" s="150"/>
      <c r="G481" s="68" t="s">
        <v>38</v>
      </c>
      <c r="H481" s="68" t="s">
        <v>89</v>
      </c>
      <c r="I481" s="68">
        <v>10</v>
      </c>
      <c r="J481" s="68">
        <v>2</v>
      </c>
      <c r="K481" s="70" t="str">
        <f t="shared" si="60"/>
        <v>CEA</v>
      </c>
      <c r="L481" s="71" t="str">
        <f t="shared" si="61"/>
        <v>A</v>
      </c>
      <c r="M481" s="72" t="str">
        <f t="shared" si="62"/>
        <v>Média</v>
      </c>
      <c r="N481" s="70">
        <f t="shared" si="63"/>
        <v>4</v>
      </c>
      <c r="O481" s="73">
        <f>IF(H481="I",N481*Contagem!$U$11,IF(H481="E",N481*Contagem!$U$13,IF(H481="A",N481*Contagem!$U$12,IF(H481="T",N481*Contagem!$U$14,""))))</f>
        <v>4</v>
      </c>
      <c r="P481" s="73" t="s">
        <v>204</v>
      </c>
      <c r="Q481" s="126" t="s">
        <v>421</v>
      </c>
      <c r="R481" s="119"/>
      <c r="S481" s="119"/>
      <c r="T481" s="119"/>
      <c r="U481" s="119"/>
    </row>
    <row r="482" spans="1:21" s="66" customFormat="1" ht="13.5" customHeight="1" x14ac:dyDescent="0.25">
      <c r="A482" s="148" t="s">
        <v>122</v>
      </c>
      <c r="B482" s="149"/>
      <c r="C482" s="149"/>
      <c r="D482" s="149"/>
      <c r="E482" s="149"/>
      <c r="F482" s="150"/>
      <c r="G482" s="68" t="s">
        <v>40</v>
      </c>
      <c r="H482" s="68" t="s">
        <v>89</v>
      </c>
      <c r="I482" s="68">
        <v>9</v>
      </c>
      <c r="J482" s="68">
        <v>2</v>
      </c>
      <c r="K482" s="70" t="str">
        <f t="shared" si="60"/>
        <v>SEA</v>
      </c>
      <c r="L482" s="71" t="str">
        <f t="shared" si="61"/>
        <v>A</v>
      </c>
      <c r="M482" s="72" t="str">
        <f t="shared" si="62"/>
        <v>Média</v>
      </c>
      <c r="N482" s="70">
        <f t="shared" si="63"/>
        <v>5</v>
      </c>
      <c r="O482" s="73">
        <f>IF(H482="I",N482*Contagem!$U$11,IF(H482="E",N482*Contagem!$U$13,IF(H482="A",N482*Contagem!$U$12,IF(H482="T",N482*Contagem!$U$14,""))))</f>
        <v>5</v>
      </c>
      <c r="P482" s="73" t="s">
        <v>204</v>
      </c>
      <c r="Q482" s="126" t="s">
        <v>421</v>
      </c>
      <c r="R482" s="119"/>
      <c r="S482" s="119"/>
      <c r="T482" s="119"/>
      <c r="U482" s="119"/>
    </row>
    <row r="483" spans="1:21" s="66" customFormat="1" ht="13.5" customHeight="1" x14ac:dyDescent="0.25">
      <c r="A483" s="148" t="s">
        <v>423</v>
      </c>
      <c r="B483" s="149"/>
      <c r="C483" s="149"/>
      <c r="D483" s="149"/>
      <c r="E483" s="149"/>
      <c r="F483" s="150"/>
      <c r="G483" s="68" t="s">
        <v>38</v>
      </c>
      <c r="H483" s="68" t="s">
        <v>89</v>
      </c>
      <c r="I483" s="68">
        <v>4</v>
      </c>
      <c r="J483" s="68">
        <v>1</v>
      </c>
      <c r="K483" s="70" t="str">
        <f t="shared" si="60"/>
        <v>CEL</v>
      </c>
      <c r="L483" s="71" t="str">
        <f t="shared" si="61"/>
        <v>L</v>
      </c>
      <c r="M483" s="72" t="str">
        <f t="shared" si="62"/>
        <v>Baixa</v>
      </c>
      <c r="N483" s="70">
        <f t="shared" si="63"/>
        <v>3</v>
      </c>
      <c r="O483" s="73">
        <f>IF(H483="I",N483*Contagem!$U$11,IF(H483="E",N483*Contagem!$U$13,IF(H483="A",N483*Contagem!$U$12,IF(H483="T",N483*Contagem!$U$14,""))))</f>
        <v>3</v>
      </c>
      <c r="P483" s="73" t="s">
        <v>204</v>
      </c>
      <c r="Q483" s="119"/>
      <c r="R483" s="119"/>
      <c r="S483" s="119"/>
      <c r="T483" s="119"/>
      <c r="U483" s="119"/>
    </row>
    <row r="484" spans="1:21" s="66" customFormat="1" ht="13.5" customHeight="1" x14ac:dyDescent="0.25">
      <c r="A484" s="148"/>
      <c r="B484" s="149"/>
      <c r="C484" s="149"/>
      <c r="D484" s="149"/>
      <c r="E484" s="149"/>
      <c r="F484" s="150"/>
      <c r="G484" s="68"/>
      <c r="H484" s="68"/>
      <c r="I484" s="68"/>
      <c r="J484" s="68"/>
      <c r="K484" s="70" t="str">
        <f t="shared" si="60"/>
        <v/>
      </c>
      <c r="L484" s="71" t="str">
        <f t="shared" si="61"/>
        <v/>
      </c>
      <c r="M484" s="72" t="str">
        <f t="shared" si="62"/>
        <v/>
      </c>
      <c r="N484" s="70" t="str">
        <f t="shared" si="63"/>
        <v/>
      </c>
      <c r="O484" s="73" t="str">
        <f>IF(H484="I",N484*Contagem!$U$11,IF(H484="E",N484*Contagem!$U$13,IF(H484="A",N484*Contagem!$U$12,IF(H484="T",N484*Contagem!$U$14,""))))</f>
        <v/>
      </c>
      <c r="P484" s="73"/>
      <c r="Q484" s="119"/>
      <c r="R484" s="119"/>
      <c r="S484" s="119"/>
      <c r="T484" s="119"/>
      <c r="U484" s="119"/>
    </row>
    <row r="485" spans="1:21" s="66" customFormat="1" ht="13.5" customHeight="1" x14ac:dyDescent="0.25">
      <c r="A485" s="145" t="s">
        <v>424</v>
      </c>
      <c r="B485" s="146"/>
      <c r="C485" s="146"/>
      <c r="D485" s="146"/>
      <c r="E485" s="146"/>
      <c r="F485" s="147"/>
      <c r="G485" s="68"/>
      <c r="H485" s="68"/>
      <c r="I485" s="68"/>
      <c r="J485" s="68"/>
      <c r="K485" s="70" t="str">
        <f t="shared" si="60"/>
        <v/>
      </c>
      <c r="L485" s="71" t="str">
        <f t="shared" si="61"/>
        <v/>
      </c>
      <c r="M485" s="72" t="str">
        <f t="shared" si="62"/>
        <v/>
      </c>
      <c r="N485" s="70" t="str">
        <f t="shared" si="63"/>
        <v/>
      </c>
      <c r="O485" s="73" t="str">
        <f>IF(H485="I",N485*Contagem!$U$11,IF(H485="E",N485*Contagem!$U$13,IF(H485="A",N485*Contagem!$U$12,IF(H485="T",N485*Contagem!$U$14,""))))</f>
        <v/>
      </c>
      <c r="P485" s="73" t="s">
        <v>204</v>
      </c>
      <c r="Q485" s="119"/>
      <c r="R485" s="119"/>
      <c r="S485" s="119"/>
      <c r="T485" s="119"/>
      <c r="U485" s="119"/>
    </row>
    <row r="486" spans="1:21" s="66" customFormat="1" ht="13.5" customHeight="1" x14ac:dyDescent="0.25">
      <c r="A486" s="148" t="s">
        <v>118</v>
      </c>
      <c r="B486" s="146"/>
      <c r="C486" s="146"/>
      <c r="D486" s="146"/>
      <c r="E486" s="146"/>
      <c r="F486" s="147"/>
      <c r="G486" s="68" t="s">
        <v>39</v>
      </c>
      <c r="H486" s="68" t="s">
        <v>89</v>
      </c>
      <c r="I486" s="68">
        <v>5</v>
      </c>
      <c r="J486" s="68">
        <v>3</v>
      </c>
      <c r="K486" s="70" t="str">
        <f t="shared" si="60"/>
        <v>EEH</v>
      </c>
      <c r="L486" s="71" t="str">
        <f t="shared" si="61"/>
        <v>H</v>
      </c>
      <c r="M486" s="72" t="str">
        <f t="shared" si="62"/>
        <v>Alta</v>
      </c>
      <c r="N486" s="70">
        <f t="shared" si="63"/>
        <v>6</v>
      </c>
      <c r="O486" s="73">
        <f>IF(H486="I",N486*Contagem!$U$11,IF(H486="E",N486*Contagem!$U$13,IF(H486="A",N486*Contagem!$U$12,IF(H486="T",N486*Contagem!$U$14,""))))</f>
        <v>6</v>
      </c>
      <c r="P486" s="73" t="s">
        <v>204</v>
      </c>
      <c r="Q486" s="119" t="s">
        <v>425</v>
      </c>
      <c r="R486" s="119"/>
      <c r="S486" s="119"/>
      <c r="T486" s="119"/>
      <c r="U486" s="119"/>
    </row>
    <row r="487" spans="1:21" s="66" customFormat="1" ht="13.5" customHeight="1" x14ac:dyDescent="0.25">
      <c r="A487" s="148" t="s">
        <v>119</v>
      </c>
      <c r="B487" s="149"/>
      <c r="C487" s="149"/>
      <c r="D487" s="149"/>
      <c r="E487" s="149"/>
      <c r="F487" s="150"/>
      <c r="G487" s="68" t="s">
        <v>39</v>
      </c>
      <c r="H487" s="68" t="s">
        <v>89</v>
      </c>
      <c r="I487" s="68">
        <v>5</v>
      </c>
      <c r="J487" s="68">
        <v>3</v>
      </c>
      <c r="K487" s="70" t="str">
        <f t="shared" si="60"/>
        <v>EEH</v>
      </c>
      <c r="L487" s="71" t="str">
        <f t="shared" si="61"/>
        <v>H</v>
      </c>
      <c r="M487" s="72" t="str">
        <f t="shared" si="62"/>
        <v>Alta</v>
      </c>
      <c r="N487" s="70">
        <f t="shared" si="63"/>
        <v>6</v>
      </c>
      <c r="O487" s="73">
        <f>IF(H487="I",N487*Contagem!$U$11,IF(H487="E",N487*Contagem!$U$13,IF(H487="A",N487*Contagem!$U$12,IF(H487="T",N487*Contagem!$U$14,""))))</f>
        <v>6</v>
      </c>
      <c r="P487" s="73" t="s">
        <v>204</v>
      </c>
      <c r="Q487" s="126" t="s">
        <v>425</v>
      </c>
      <c r="R487" s="119"/>
      <c r="S487" s="119"/>
      <c r="T487" s="119"/>
      <c r="U487" s="119"/>
    </row>
    <row r="488" spans="1:21" s="66" customFormat="1" ht="13.5" customHeight="1" x14ac:dyDescent="0.25">
      <c r="A488" s="148" t="s">
        <v>120</v>
      </c>
      <c r="B488" s="149"/>
      <c r="C488" s="149"/>
      <c r="D488" s="149"/>
      <c r="E488" s="149"/>
      <c r="F488" s="150"/>
      <c r="G488" s="68" t="s">
        <v>39</v>
      </c>
      <c r="H488" s="68" t="s">
        <v>89</v>
      </c>
      <c r="I488" s="68">
        <v>3</v>
      </c>
      <c r="J488" s="68">
        <v>3</v>
      </c>
      <c r="K488" s="70" t="str">
        <f t="shared" si="60"/>
        <v>EEA</v>
      </c>
      <c r="L488" s="71" t="str">
        <f t="shared" si="61"/>
        <v>A</v>
      </c>
      <c r="M488" s="72" t="str">
        <f t="shared" si="62"/>
        <v>Média</v>
      </c>
      <c r="N488" s="70">
        <f t="shared" si="63"/>
        <v>4</v>
      </c>
      <c r="O488" s="73">
        <f>IF(H488="I",N488*Contagem!$U$11,IF(H488="E",N488*Contagem!$U$13,IF(H488="A",N488*Contagem!$U$12,IF(H488="T",N488*Contagem!$U$14,""))))</f>
        <v>4</v>
      </c>
      <c r="P488" s="73" t="s">
        <v>204</v>
      </c>
      <c r="Q488" s="126" t="s">
        <v>425</v>
      </c>
      <c r="R488" s="119"/>
      <c r="S488" s="119"/>
      <c r="T488" s="119"/>
      <c r="U488" s="119"/>
    </row>
    <row r="489" spans="1:21" s="66" customFormat="1" ht="13.5" customHeight="1" x14ac:dyDescent="0.25">
      <c r="A489" s="148" t="s">
        <v>81</v>
      </c>
      <c r="B489" s="149"/>
      <c r="C489" s="149"/>
      <c r="D489" s="149"/>
      <c r="E489" s="149"/>
      <c r="F489" s="150"/>
      <c r="G489" s="68" t="s">
        <v>38</v>
      </c>
      <c r="H489" s="68" t="s">
        <v>89</v>
      </c>
      <c r="I489" s="68">
        <v>6</v>
      </c>
      <c r="J489" s="68">
        <v>3</v>
      </c>
      <c r="K489" s="70" t="str">
        <f t="shared" si="60"/>
        <v>CEA</v>
      </c>
      <c r="L489" s="71" t="str">
        <f t="shared" si="61"/>
        <v>A</v>
      </c>
      <c r="M489" s="72" t="str">
        <f t="shared" si="62"/>
        <v>Média</v>
      </c>
      <c r="N489" s="70">
        <f t="shared" si="63"/>
        <v>4</v>
      </c>
      <c r="O489" s="73">
        <f>IF(H489="I",N489*Contagem!$U$11,IF(H489="E",N489*Contagem!$U$13,IF(H489="A",N489*Contagem!$U$12,IF(H489="T",N489*Contagem!$U$14,""))))</f>
        <v>4</v>
      </c>
      <c r="P489" s="73" t="s">
        <v>204</v>
      </c>
      <c r="Q489" s="126" t="s">
        <v>425</v>
      </c>
      <c r="R489" s="119"/>
      <c r="S489" s="119"/>
      <c r="T489" s="119"/>
      <c r="U489" s="119"/>
    </row>
    <row r="490" spans="1:21" s="66" customFormat="1" ht="13.5" customHeight="1" x14ac:dyDescent="0.25">
      <c r="A490" s="148" t="s">
        <v>426</v>
      </c>
      <c r="B490" s="149"/>
      <c r="C490" s="149"/>
      <c r="D490" s="149"/>
      <c r="E490" s="149"/>
      <c r="F490" s="150"/>
      <c r="G490" s="68" t="s">
        <v>38</v>
      </c>
      <c r="H490" s="68" t="s">
        <v>89</v>
      </c>
      <c r="I490" s="68">
        <v>4</v>
      </c>
      <c r="J490" s="68">
        <v>1</v>
      </c>
      <c r="K490" s="70" t="str">
        <f t="shared" si="60"/>
        <v>CEL</v>
      </c>
      <c r="L490" s="71" t="str">
        <f t="shared" si="61"/>
        <v>L</v>
      </c>
      <c r="M490" s="72" t="str">
        <f t="shared" si="62"/>
        <v>Baixa</v>
      </c>
      <c r="N490" s="70">
        <f t="shared" si="63"/>
        <v>3</v>
      </c>
      <c r="O490" s="73">
        <f>IF(H490="I",N490*Contagem!$U$11,IF(H490="E",N490*Contagem!$U$13,IF(H490="A",N490*Contagem!$U$12,IF(H490="T",N490*Contagem!$U$14,""))))</f>
        <v>3</v>
      </c>
      <c r="P490" s="73" t="s">
        <v>204</v>
      </c>
      <c r="Q490" s="119"/>
      <c r="R490" s="119"/>
      <c r="S490" s="119"/>
      <c r="T490" s="119"/>
      <c r="U490" s="119"/>
    </row>
    <row r="491" spans="1:21" s="66" customFormat="1" ht="13.5" customHeight="1" x14ac:dyDescent="0.25">
      <c r="A491" s="148"/>
      <c r="B491" s="149"/>
      <c r="C491" s="149"/>
      <c r="D491" s="149"/>
      <c r="E491" s="149"/>
      <c r="F491" s="150"/>
      <c r="G491" s="68"/>
      <c r="H491" s="68"/>
      <c r="I491" s="68"/>
      <c r="J491" s="68"/>
      <c r="K491" s="70" t="str">
        <f t="shared" si="60"/>
        <v/>
      </c>
      <c r="L491" s="71" t="str">
        <f t="shared" si="61"/>
        <v/>
      </c>
      <c r="M491" s="72" t="str">
        <f t="shared" si="62"/>
        <v/>
      </c>
      <c r="N491" s="70" t="str">
        <f t="shared" si="63"/>
        <v/>
      </c>
      <c r="O491" s="73" t="str">
        <f>IF(H491="I",N491*Contagem!$U$11,IF(H491="E",N491*Contagem!$U$13,IF(H491="A",N491*Contagem!$U$12,IF(H491="T",N491*Contagem!$U$14,""))))</f>
        <v/>
      </c>
      <c r="P491" s="73"/>
      <c r="Q491" s="119"/>
      <c r="R491" s="119"/>
      <c r="S491" s="119"/>
      <c r="T491" s="119"/>
      <c r="U491" s="119"/>
    </row>
    <row r="492" spans="1:21" s="66" customFormat="1" ht="13.5" customHeight="1" x14ac:dyDescent="0.25">
      <c r="A492" s="145" t="s">
        <v>427</v>
      </c>
      <c r="B492" s="146"/>
      <c r="C492" s="146"/>
      <c r="D492" s="146"/>
      <c r="E492" s="146"/>
      <c r="F492" s="147"/>
      <c r="G492" s="68"/>
      <c r="H492" s="68"/>
      <c r="I492" s="68"/>
      <c r="J492" s="68"/>
      <c r="K492" s="70" t="str">
        <f t="shared" si="60"/>
        <v/>
      </c>
      <c r="L492" s="71" t="str">
        <f t="shared" si="61"/>
        <v/>
      </c>
      <c r="M492" s="72" t="str">
        <f t="shared" si="62"/>
        <v/>
      </c>
      <c r="N492" s="70" t="str">
        <f t="shared" si="63"/>
        <v/>
      </c>
      <c r="O492" s="73" t="str">
        <f>IF(H492="I",N492*Contagem!$U$11,IF(H492="E",N492*Contagem!$U$13,IF(H492="A",N492*Contagem!$U$12,IF(H492="T",N492*Contagem!$U$14,""))))</f>
        <v/>
      </c>
      <c r="P492" s="73" t="s">
        <v>204</v>
      </c>
      <c r="Q492" s="119"/>
      <c r="R492" s="119"/>
      <c r="S492" s="119"/>
      <c r="T492" s="119"/>
      <c r="U492" s="119"/>
    </row>
    <row r="493" spans="1:21" s="66" customFormat="1" ht="13.5" customHeight="1" x14ac:dyDescent="0.25">
      <c r="A493" s="148" t="s">
        <v>118</v>
      </c>
      <c r="B493" s="146"/>
      <c r="C493" s="146"/>
      <c r="D493" s="146"/>
      <c r="E493" s="146"/>
      <c r="F493" s="147"/>
      <c r="G493" s="68" t="s">
        <v>39</v>
      </c>
      <c r="H493" s="68" t="s">
        <v>89</v>
      </c>
      <c r="I493" s="68">
        <v>7</v>
      </c>
      <c r="J493" s="68">
        <v>2</v>
      </c>
      <c r="K493" s="70" t="str">
        <f t="shared" si="60"/>
        <v>EEA</v>
      </c>
      <c r="L493" s="71" t="str">
        <f t="shared" si="61"/>
        <v>A</v>
      </c>
      <c r="M493" s="72" t="str">
        <f t="shared" si="62"/>
        <v>Média</v>
      </c>
      <c r="N493" s="70">
        <f t="shared" si="63"/>
        <v>4</v>
      </c>
      <c r="O493" s="73">
        <f>IF(H493="I",N493*Contagem!$U$11,IF(H493="E",N493*Contagem!$U$13,IF(H493="A",N493*Contagem!$U$12,IF(H493="T",N493*Contagem!$U$14,""))))</f>
        <v>4</v>
      </c>
      <c r="P493" s="73" t="s">
        <v>204</v>
      </c>
      <c r="Q493" s="119" t="s">
        <v>428</v>
      </c>
      <c r="R493" s="119"/>
      <c r="S493" s="119"/>
      <c r="T493" s="119"/>
      <c r="U493" s="119"/>
    </row>
    <row r="494" spans="1:21" s="66" customFormat="1" ht="13.5" customHeight="1" x14ac:dyDescent="0.25">
      <c r="A494" s="148" t="s">
        <v>119</v>
      </c>
      <c r="B494" s="149"/>
      <c r="C494" s="149"/>
      <c r="D494" s="149"/>
      <c r="E494" s="149"/>
      <c r="F494" s="150"/>
      <c r="G494" s="68" t="s">
        <v>39</v>
      </c>
      <c r="H494" s="68" t="s">
        <v>89</v>
      </c>
      <c r="I494" s="68">
        <v>7</v>
      </c>
      <c r="J494" s="68">
        <v>2</v>
      </c>
      <c r="K494" s="70" t="str">
        <f t="shared" si="60"/>
        <v>EEA</v>
      </c>
      <c r="L494" s="71" t="str">
        <f t="shared" si="61"/>
        <v>A</v>
      </c>
      <c r="M494" s="72" t="str">
        <f t="shared" si="62"/>
        <v>Média</v>
      </c>
      <c r="N494" s="70">
        <f t="shared" si="63"/>
        <v>4</v>
      </c>
      <c r="O494" s="73">
        <f>IF(H494="I",N494*Contagem!$U$11,IF(H494="E",N494*Contagem!$U$13,IF(H494="A",N494*Contagem!$U$12,IF(H494="T",N494*Contagem!$U$14,""))))</f>
        <v>4</v>
      </c>
      <c r="P494" s="73" t="s">
        <v>204</v>
      </c>
      <c r="Q494" s="126" t="s">
        <v>428</v>
      </c>
      <c r="R494" s="119"/>
      <c r="S494" s="119"/>
      <c r="T494" s="119"/>
      <c r="U494" s="119"/>
    </row>
    <row r="495" spans="1:21" s="66" customFormat="1" ht="13.5" customHeight="1" x14ac:dyDescent="0.25">
      <c r="A495" s="148" t="s">
        <v>120</v>
      </c>
      <c r="B495" s="149"/>
      <c r="C495" s="149"/>
      <c r="D495" s="149"/>
      <c r="E495" s="149"/>
      <c r="F495" s="150"/>
      <c r="G495" s="68" t="s">
        <v>39</v>
      </c>
      <c r="H495" s="68" t="s">
        <v>89</v>
      </c>
      <c r="I495" s="68">
        <v>3</v>
      </c>
      <c r="J495" s="68">
        <v>2</v>
      </c>
      <c r="K495" s="70" t="str">
        <f t="shared" si="60"/>
        <v>EEL</v>
      </c>
      <c r="L495" s="71" t="str">
        <f t="shared" si="61"/>
        <v>L</v>
      </c>
      <c r="M495" s="72" t="str">
        <f t="shared" si="62"/>
        <v>Baixa</v>
      </c>
      <c r="N495" s="70">
        <f t="shared" si="63"/>
        <v>3</v>
      </c>
      <c r="O495" s="73">
        <f>IF(H495="I",N495*Contagem!$U$11,IF(H495="E",N495*Contagem!$U$13,IF(H495="A",N495*Contagem!$U$12,IF(H495="T",N495*Contagem!$U$14,""))))</f>
        <v>3</v>
      </c>
      <c r="P495" s="73" t="s">
        <v>204</v>
      </c>
      <c r="Q495" s="126" t="s">
        <v>428</v>
      </c>
      <c r="R495" s="119"/>
      <c r="S495" s="119"/>
      <c r="T495" s="119"/>
      <c r="U495" s="119"/>
    </row>
    <row r="496" spans="1:21" s="66" customFormat="1" ht="13.5" customHeight="1" x14ac:dyDescent="0.25">
      <c r="A496" s="148" t="s">
        <v>81</v>
      </c>
      <c r="B496" s="149"/>
      <c r="C496" s="149"/>
      <c r="D496" s="149"/>
      <c r="E496" s="149"/>
      <c r="F496" s="150"/>
      <c r="G496" s="68" t="s">
        <v>38</v>
      </c>
      <c r="H496" s="68" t="s">
        <v>89</v>
      </c>
      <c r="I496" s="68">
        <v>6</v>
      </c>
      <c r="J496" s="68">
        <v>1</v>
      </c>
      <c r="K496" s="70" t="str">
        <f t="shared" si="60"/>
        <v>CEL</v>
      </c>
      <c r="L496" s="71" t="str">
        <f t="shared" si="61"/>
        <v>L</v>
      </c>
      <c r="M496" s="72" t="str">
        <f t="shared" si="62"/>
        <v>Baixa</v>
      </c>
      <c r="N496" s="70">
        <f t="shared" si="63"/>
        <v>3</v>
      </c>
      <c r="O496" s="73">
        <f>IF(H496="I",N496*Contagem!$U$11,IF(H496="E",N496*Contagem!$U$13,IF(H496="A",N496*Contagem!$U$12,IF(H496="T",N496*Contagem!$U$14,""))))</f>
        <v>3</v>
      </c>
      <c r="P496" s="73" t="s">
        <v>204</v>
      </c>
      <c r="Q496" s="126" t="s">
        <v>430</v>
      </c>
      <c r="R496" s="119"/>
      <c r="S496" s="119"/>
      <c r="T496" s="119"/>
      <c r="U496" s="119"/>
    </row>
    <row r="497" spans="1:21" s="66" customFormat="1" ht="13.5" customHeight="1" x14ac:dyDescent="0.25">
      <c r="A497" s="148" t="s">
        <v>121</v>
      </c>
      <c r="B497" s="149"/>
      <c r="C497" s="149"/>
      <c r="D497" s="149"/>
      <c r="E497" s="149"/>
      <c r="F497" s="150"/>
      <c r="G497" s="68" t="s">
        <v>38</v>
      </c>
      <c r="H497" s="68" t="s">
        <v>89</v>
      </c>
      <c r="I497" s="68">
        <v>7</v>
      </c>
      <c r="J497" s="68">
        <v>2</v>
      </c>
      <c r="K497" s="70" t="str">
        <f t="shared" si="60"/>
        <v>CEA</v>
      </c>
      <c r="L497" s="71" t="str">
        <f t="shared" si="61"/>
        <v>A</v>
      </c>
      <c r="M497" s="72" t="str">
        <f t="shared" si="62"/>
        <v>Média</v>
      </c>
      <c r="N497" s="70">
        <f t="shared" si="63"/>
        <v>4</v>
      </c>
      <c r="O497" s="73">
        <f>IF(H497="I",N497*Contagem!$U$11,IF(H497="E",N497*Contagem!$U$13,IF(H497="A",N497*Contagem!$U$12,IF(H497="T",N497*Contagem!$U$14,""))))</f>
        <v>4</v>
      </c>
      <c r="P497" s="73" t="s">
        <v>204</v>
      </c>
      <c r="Q497" s="126" t="s">
        <v>431</v>
      </c>
      <c r="R497" s="119"/>
      <c r="S497" s="119"/>
      <c r="T497" s="119"/>
      <c r="U497" s="119"/>
    </row>
    <row r="498" spans="1:21" s="66" customFormat="1" ht="13.5" customHeight="1" x14ac:dyDescent="0.25">
      <c r="A498" s="148" t="s">
        <v>429</v>
      </c>
      <c r="B498" s="149"/>
      <c r="C498" s="149"/>
      <c r="D498" s="149"/>
      <c r="E498" s="149"/>
      <c r="F498" s="150"/>
      <c r="G498" s="68" t="s">
        <v>38</v>
      </c>
      <c r="H498" s="68" t="s">
        <v>89</v>
      </c>
      <c r="I498" s="68">
        <v>4</v>
      </c>
      <c r="J498" s="68">
        <v>1</v>
      </c>
      <c r="K498" s="70" t="str">
        <f t="shared" si="60"/>
        <v>CEL</v>
      </c>
      <c r="L498" s="71" t="str">
        <f t="shared" si="61"/>
        <v>L</v>
      </c>
      <c r="M498" s="72" t="str">
        <f t="shared" si="62"/>
        <v>Baixa</v>
      </c>
      <c r="N498" s="70">
        <f t="shared" si="63"/>
        <v>3</v>
      </c>
      <c r="O498" s="73">
        <f>IF(H498="I",N498*Contagem!$U$11,IF(H498="E",N498*Contagem!$U$13,IF(H498="A",N498*Contagem!$U$12,IF(H498="T",N498*Contagem!$U$14,""))))</f>
        <v>3</v>
      </c>
      <c r="P498" s="73" t="s">
        <v>204</v>
      </c>
      <c r="Q498" s="119"/>
      <c r="R498" s="119"/>
      <c r="S498" s="119"/>
      <c r="T498" s="119"/>
      <c r="U498" s="119"/>
    </row>
    <row r="499" spans="1:21" s="66" customFormat="1" ht="13.5" customHeight="1" x14ac:dyDescent="0.25">
      <c r="A499" s="148"/>
      <c r="B499" s="149"/>
      <c r="C499" s="149"/>
      <c r="D499" s="149"/>
      <c r="E499" s="149"/>
      <c r="F499" s="150"/>
      <c r="G499" s="68"/>
      <c r="H499" s="68"/>
      <c r="I499" s="68"/>
      <c r="J499" s="68"/>
      <c r="K499" s="70" t="str">
        <f t="shared" si="60"/>
        <v/>
      </c>
      <c r="L499" s="71" t="str">
        <f t="shared" si="61"/>
        <v/>
      </c>
      <c r="M499" s="72" t="str">
        <f t="shared" si="62"/>
        <v/>
      </c>
      <c r="N499" s="70" t="str">
        <f t="shared" si="63"/>
        <v/>
      </c>
      <c r="O499" s="73" t="str">
        <f>IF(H499="I",N499*Contagem!$U$11,IF(H499="E",N499*Contagem!$U$13,IF(H499="A",N499*Contagem!$U$12,IF(H499="T",N499*Contagem!$U$14,""))))</f>
        <v/>
      </c>
      <c r="P499" s="73"/>
      <c r="Q499" s="119"/>
      <c r="R499" s="119"/>
      <c r="S499" s="119"/>
      <c r="T499" s="119"/>
      <c r="U499" s="119"/>
    </row>
    <row r="500" spans="1:21" s="66" customFormat="1" ht="13.5" customHeight="1" x14ac:dyDescent="0.25">
      <c r="A500" s="145" t="s">
        <v>433</v>
      </c>
      <c r="B500" s="146"/>
      <c r="C500" s="146"/>
      <c r="D500" s="146"/>
      <c r="E500" s="146"/>
      <c r="F500" s="147"/>
      <c r="G500" s="68"/>
      <c r="H500" s="68"/>
      <c r="I500" s="68"/>
      <c r="J500" s="68"/>
      <c r="K500" s="70" t="str">
        <f t="shared" si="60"/>
        <v/>
      </c>
      <c r="L500" s="71" t="str">
        <f t="shared" si="61"/>
        <v/>
      </c>
      <c r="M500" s="72" t="str">
        <f t="shared" si="62"/>
        <v/>
      </c>
      <c r="N500" s="70" t="str">
        <f t="shared" si="63"/>
        <v/>
      </c>
      <c r="O500" s="73" t="str">
        <f>IF(H500="I",N500*Contagem!$U$11,IF(H500="E",N500*Contagem!$U$13,IF(H500="A",N500*Contagem!$U$12,IF(H500="T",N500*Contagem!$U$14,""))))</f>
        <v/>
      </c>
      <c r="P500" s="73" t="s">
        <v>204</v>
      </c>
      <c r="Q500" s="119"/>
      <c r="R500" s="119"/>
      <c r="S500" s="119"/>
      <c r="T500" s="119"/>
      <c r="U500" s="119"/>
    </row>
    <row r="501" spans="1:21" s="66" customFormat="1" ht="13.5" customHeight="1" x14ac:dyDescent="0.25">
      <c r="A501" s="148" t="s">
        <v>118</v>
      </c>
      <c r="B501" s="146"/>
      <c r="C501" s="146"/>
      <c r="D501" s="146"/>
      <c r="E501" s="146"/>
      <c r="F501" s="147"/>
      <c r="G501" s="68" t="s">
        <v>39</v>
      </c>
      <c r="H501" s="68" t="s">
        <v>89</v>
      </c>
      <c r="I501" s="68">
        <v>25</v>
      </c>
      <c r="J501" s="68">
        <v>2</v>
      </c>
      <c r="K501" s="70" t="str">
        <f t="shared" si="60"/>
        <v>EEH</v>
      </c>
      <c r="L501" s="71" t="str">
        <f t="shared" si="61"/>
        <v>H</v>
      </c>
      <c r="M501" s="72" t="str">
        <f t="shared" si="62"/>
        <v>Alta</v>
      </c>
      <c r="N501" s="70">
        <f t="shared" si="63"/>
        <v>6</v>
      </c>
      <c r="O501" s="73">
        <f>IF(H501="I",N501*Contagem!$U$11,IF(H501="E",N501*Contagem!$U$13,IF(H501="A",N501*Contagem!$U$12,IF(H501="T",N501*Contagem!$U$14,""))))</f>
        <v>6</v>
      </c>
      <c r="P501" s="73" t="s">
        <v>204</v>
      </c>
      <c r="Q501" s="119" t="s">
        <v>434</v>
      </c>
      <c r="R501" s="119"/>
      <c r="S501" s="119"/>
      <c r="T501" s="119"/>
      <c r="U501" s="119"/>
    </row>
    <row r="502" spans="1:21" s="66" customFormat="1" ht="13.5" customHeight="1" x14ac:dyDescent="0.25">
      <c r="A502" s="148" t="s">
        <v>119</v>
      </c>
      <c r="B502" s="149"/>
      <c r="C502" s="149"/>
      <c r="D502" s="149"/>
      <c r="E502" s="149"/>
      <c r="F502" s="150"/>
      <c r="G502" s="68" t="s">
        <v>39</v>
      </c>
      <c r="H502" s="68" t="s">
        <v>89</v>
      </c>
      <c r="I502" s="68">
        <v>25</v>
      </c>
      <c r="J502" s="68">
        <v>2</v>
      </c>
      <c r="K502" s="70" t="str">
        <f t="shared" si="60"/>
        <v>EEH</v>
      </c>
      <c r="L502" s="71" t="str">
        <f t="shared" si="61"/>
        <v>H</v>
      </c>
      <c r="M502" s="72" t="str">
        <f t="shared" si="62"/>
        <v>Alta</v>
      </c>
      <c r="N502" s="70">
        <f t="shared" si="63"/>
        <v>6</v>
      </c>
      <c r="O502" s="73">
        <f>IF(H502="I",N502*Contagem!$U$11,IF(H502="E",N502*Contagem!$U$13,IF(H502="A",N502*Contagem!$U$12,IF(H502="T",N502*Contagem!$U$14,""))))</f>
        <v>6</v>
      </c>
      <c r="P502" s="73" t="s">
        <v>204</v>
      </c>
      <c r="Q502" s="126" t="s">
        <v>434</v>
      </c>
      <c r="R502" s="119"/>
      <c r="S502" s="119"/>
      <c r="T502" s="119"/>
      <c r="U502" s="119"/>
    </row>
    <row r="503" spans="1:21" s="66" customFormat="1" ht="13.5" customHeight="1" x14ac:dyDescent="0.25">
      <c r="A503" s="148" t="s">
        <v>120</v>
      </c>
      <c r="B503" s="149"/>
      <c r="C503" s="149"/>
      <c r="D503" s="149"/>
      <c r="E503" s="149"/>
      <c r="F503" s="150"/>
      <c r="G503" s="68" t="s">
        <v>39</v>
      </c>
      <c r="H503" s="68" t="s">
        <v>89</v>
      </c>
      <c r="I503" s="68">
        <v>3</v>
      </c>
      <c r="J503" s="68">
        <v>2</v>
      </c>
      <c r="K503" s="70" t="str">
        <f t="shared" si="60"/>
        <v>EEL</v>
      </c>
      <c r="L503" s="71" t="str">
        <f t="shared" si="61"/>
        <v>L</v>
      </c>
      <c r="M503" s="72" t="str">
        <f t="shared" si="62"/>
        <v>Baixa</v>
      </c>
      <c r="N503" s="70">
        <f t="shared" si="63"/>
        <v>3</v>
      </c>
      <c r="O503" s="73">
        <f>IF(H503="I",N503*Contagem!$U$11,IF(H503="E",N503*Contagem!$U$13,IF(H503="A",N503*Contagem!$U$12,IF(H503="T",N503*Contagem!$U$14,""))))</f>
        <v>3</v>
      </c>
      <c r="P503" s="73" t="s">
        <v>204</v>
      </c>
      <c r="Q503" s="126" t="s">
        <v>434</v>
      </c>
      <c r="R503" s="119"/>
      <c r="S503" s="119"/>
      <c r="T503" s="119"/>
      <c r="U503" s="119"/>
    </row>
    <row r="504" spans="1:21" s="66" customFormat="1" ht="13.5" customHeight="1" x14ac:dyDescent="0.25">
      <c r="A504" s="148" t="s">
        <v>81</v>
      </c>
      <c r="B504" s="149"/>
      <c r="C504" s="149"/>
      <c r="D504" s="149"/>
      <c r="E504" s="149"/>
      <c r="F504" s="150"/>
      <c r="G504" s="68" t="s">
        <v>38</v>
      </c>
      <c r="H504" s="68" t="s">
        <v>89</v>
      </c>
      <c r="I504" s="68">
        <v>13</v>
      </c>
      <c r="J504" s="68">
        <v>2</v>
      </c>
      <c r="K504" s="70" t="str">
        <f t="shared" si="60"/>
        <v>CEA</v>
      </c>
      <c r="L504" s="71" t="str">
        <f t="shared" si="61"/>
        <v>A</v>
      </c>
      <c r="M504" s="72" t="str">
        <f t="shared" si="62"/>
        <v>Média</v>
      </c>
      <c r="N504" s="70">
        <f t="shared" si="63"/>
        <v>4</v>
      </c>
      <c r="O504" s="73">
        <f>IF(H504="I",N504*Contagem!$U$11,IF(H504="E",N504*Contagem!$U$13,IF(H504="A",N504*Contagem!$U$12,IF(H504="T",N504*Contagem!$U$14,""))))</f>
        <v>4</v>
      </c>
      <c r="P504" s="73" t="s">
        <v>204</v>
      </c>
      <c r="Q504" s="119" t="s">
        <v>435</v>
      </c>
      <c r="R504" s="119"/>
      <c r="S504" s="119"/>
      <c r="T504" s="119"/>
      <c r="U504" s="119"/>
    </row>
    <row r="505" spans="1:21" s="66" customFormat="1" ht="13.5" customHeight="1" x14ac:dyDescent="0.25">
      <c r="A505" s="148" t="s">
        <v>121</v>
      </c>
      <c r="B505" s="149"/>
      <c r="C505" s="149"/>
      <c r="D505" s="149"/>
      <c r="E505" s="149"/>
      <c r="F505" s="150"/>
      <c r="G505" s="68" t="s">
        <v>38</v>
      </c>
      <c r="H505" s="68" t="s">
        <v>89</v>
      </c>
      <c r="I505" s="68">
        <v>25</v>
      </c>
      <c r="J505" s="68">
        <v>5</v>
      </c>
      <c r="K505" s="70" t="str">
        <f t="shared" si="60"/>
        <v>CEH</v>
      </c>
      <c r="L505" s="71" t="str">
        <f t="shared" si="61"/>
        <v>H</v>
      </c>
      <c r="M505" s="72" t="str">
        <f t="shared" si="62"/>
        <v>Alta</v>
      </c>
      <c r="N505" s="70">
        <f t="shared" si="63"/>
        <v>6</v>
      </c>
      <c r="O505" s="73">
        <f>IF(H505="I",N505*Contagem!$U$11,IF(H505="E",N505*Contagem!$U$13,IF(H505="A",N505*Contagem!$U$12,IF(H505="T",N505*Contagem!$U$14,""))))</f>
        <v>6</v>
      </c>
      <c r="P505" s="73" t="s">
        <v>204</v>
      </c>
      <c r="Q505" s="126" t="s">
        <v>436</v>
      </c>
      <c r="R505" s="119"/>
      <c r="S505" s="119"/>
      <c r="T505" s="119"/>
      <c r="U505" s="119"/>
    </row>
    <row r="506" spans="1:21" s="66" customFormat="1" ht="13.5" customHeight="1" x14ac:dyDescent="0.25">
      <c r="A506" s="148" t="s">
        <v>437</v>
      </c>
      <c r="B506" s="149"/>
      <c r="C506" s="149"/>
      <c r="D506" s="149"/>
      <c r="E506" s="149"/>
      <c r="F506" s="150"/>
      <c r="G506" s="68" t="s">
        <v>38</v>
      </c>
      <c r="H506" s="68" t="s">
        <v>89</v>
      </c>
      <c r="I506" s="68">
        <v>4</v>
      </c>
      <c r="J506" s="68">
        <v>1</v>
      </c>
      <c r="K506" s="70" t="str">
        <f t="shared" si="60"/>
        <v>CEL</v>
      </c>
      <c r="L506" s="71" t="str">
        <f t="shared" si="61"/>
        <v>L</v>
      </c>
      <c r="M506" s="72" t="str">
        <f t="shared" si="62"/>
        <v>Baixa</v>
      </c>
      <c r="N506" s="70">
        <f t="shared" si="63"/>
        <v>3</v>
      </c>
      <c r="O506" s="73">
        <f>IF(H506="I",N506*Contagem!$U$11,IF(H506="E",N506*Contagem!$U$13,IF(H506="A",N506*Contagem!$U$12,IF(H506="T",N506*Contagem!$U$14,""))))</f>
        <v>3</v>
      </c>
      <c r="P506" s="73" t="s">
        <v>204</v>
      </c>
      <c r="Q506" s="119"/>
      <c r="R506" s="119"/>
      <c r="S506" s="119"/>
      <c r="T506" s="119"/>
      <c r="U506" s="119"/>
    </row>
    <row r="507" spans="1:21" s="66" customFormat="1" ht="13.5" customHeight="1" x14ac:dyDescent="0.25">
      <c r="A507" s="148" t="s">
        <v>438</v>
      </c>
      <c r="B507" s="149"/>
      <c r="C507" s="149"/>
      <c r="D507" s="149"/>
      <c r="E507" s="149"/>
      <c r="F507" s="150"/>
      <c r="G507" s="68" t="s">
        <v>38</v>
      </c>
      <c r="H507" s="68" t="s">
        <v>89</v>
      </c>
      <c r="I507" s="68">
        <v>4</v>
      </c>
      <c r="J507" s="68">
        <v>1</v>
      </c>
      <c r="K507" s="70" t="str">
        <f t="shared" si="60"/>
        <v>CEL</v>
      </c>
      <c r="L507" s="71" t="str">
        <f t="shared" si="61"/>
        <v>L</v>
      </c>
      <c r="M507" s="72" t="str">
        <f t="shared" si="62"/>
        <v>Baixa</v>
      </c>
      <c r="N507" s="70">
        <f t="shared" si="63"/>
        <v>3</v>
      </c>
      <c r="O507" s="73">
        <f>IF(H507="I",N507*Contagem!$U$11,IF(H507="E",N507*Contagem!$U$13,IF(H507="A",N507*Contagem!$U$12,IF(H507="T",N507*Contagem!$U$14,""))))</f>
        <v>3</v>
      </c>
      <c r="P507" s="73" t="s">
        <v>204</v>
      </c>
      <c r="Q507" s="119"/>
      <c r="R507" s="119"/>
      <c r="S507" s="119"/>
      <c r="T507" s="119"/>
      <c r="U507" s="119"/>
    </row>
    <row r="508" spans="1:21" s="66" customFormat="1" ht="13.5" customHeight="1" x14ac:dyDescent="0.25">
      <c r="A508" s="148" t="s">
        <v>122</v>
      </c>
      <c r="B508" s="149"/>
      <c r="C508" s="149"/>
      <c r="D508" s="149"/>
      <c r="E508" s="149"/>
      <c r="F508" s="150"/>
      <c r="G508" s="68" t="s">
        <v>38</v>
      </c>
      <c r="H508" s="68" t="s">
        <v>89</v>
      </c>
      <c r="I508" s="68">
        <v>18</v>
      </c>
      <c r="J508" s="68">
        <v>4</v>
      </c>
      <c r="K508" s="70" t="str">
        <f t="shared" si="60"/>
        <v>CEH</v>
      </c>
      <c r="L508" s="71" t="str">
        <f t="shared" si="61"/>
        <v>H</v>
      </c>
      <c r="M508" s="72" t="str">
        <f t="shared" si="62"/>
        <v>Alta</v>
      </c>
      <c r="N508" s="70">
        <f t="shared" si="63"/>
        <v>6</v>
      </c>
      <c r="O508" s="73">
        <f>IF(H508="I",N508*Contagem!$U$11,IF(H508="E",N508*Contagem!$U$13,IF(H508="A",N508*Contagem!$U$12,IF(H508="T",N508*Contagem!$U$14,""))))</f>
        <v>6</v>
      </c>
      <c r="P508" s="73" t="s">
        <v>204</v>
      </c>
      <c r="Q508" s="126" t="s">
        <v>439</v>
      </c>
      <c r="R508" s="119"/>
      <c r="S508" s="119"/>
      <c r="T508" s="119"/>
      <c r="U508" s="119"/>
    </row>
    <row r="509" spans="1:21" s="66" customFormat="1" ht="13.5" customHeight="1" x14ac:dyDescent="0.25">
      <c r="A509" s="148" t="s">
        <v>440</v>
      </c>
      <c r="B509" s="149"/>
      <c r="C509" s="149"/>
      <c r="D509" s="149"/>
      <c r="E509" s="149"/>
      <c r="F509" s="150"/>
      <c r="G509" s="68" t="s">
        <v>40</v>
      </c>
      <c r="H509" s="68" t="s">
        <v>89</v>
      </c>
      <c r="I509" s="68">
        <v>4</v>
      </c>
      <c r="J509" s="68">
        <v>1</v>
      </c>
      <c r="K509" s="70" t="str">
        <f t="shared" si="60"/>
        <v>SEL</v>
      </c>
      <c r="L509" s="71" t="str">
        <f t="shared" si="61"/>
        <v>L</v>
      </c>
      <c r="M509" s="72" t="str">
        <f t="shared" si="62"/>
        <v>Baixa</v>
      </c>
      <c r="N509" s="70">
        <f t="shared" si="63"/>
        <v>4</v>
      </c>
      <c r="O509" s="73">
        <f>IF(H509="I",N509*Contagem!$U$11,IF(H509="E",N509*Contagem!$U$13,IF(H509="A",N509*Contagem!$U$12,IF(H509="T",N509*Contagem!$U$14,""))))</f>
        <v>4</v>
      </c>
      <c r="P509" s="73" t="s">
        <v>204</v>
      </c>
      <c r="Q509" s="126" t="s">
        <v>312</v>
      </c>
      <c r="R509" s="119"/>
      <c r="S509" s="119"/>
      <c r="T509" s="119"/>
      <c r="U509" s="119"/>
    </row>
    <row r="510" spans="1:21" s="66" customFormat="1" ht="13.5" customHeight="1" x14ac:dyDescent="0.25">
      <c r="A510" s="148" t="s">
        <v>441</v>
      </c>
      <c r="B510" s="149"/>
      <c r="C510" s="149"/>
      <c r="D510" s="149"/>
      <c r="E510" s="149"/>
      <c r="F510" s="150"/>
      <c r="G510" s="68" t="s">
        <v>40</v>
      </c>
      <c r="H510" s="68" t="s">
        <v>89</v>
      </c>
      <c r="I510" s="68">
        <v>4</v>
      </c>
      <c r="J510" s="68">
        <v>1</v>
      </c>
      <c r="K510" s="70" t="str">
        <f t="shared" si="60"/>
        <v>SEL</v>
      </c>
      <c r="L510" s="71" t="str">
        <f t="shared" si="61"/>
        <v>L</v>
      </c>
      <c r="M510" s="72" t="str">
        <f t="shared" si="62"/>
        <v>Baixa</v>
      </c>
      <c r="N510" s="70">
        <f t="shared" si="63"/>
        <v>4</v>
      </c>
      <c r="O510" s="73">
        <f>IF(H510="I",N510*Contagem!$U$11,IF(H510="E",N510*Contagem!$U$13,IF(H510="A",N510*Contagem!$U$12,IF(H510="T",N510*Contagem!$U$14,""))))</f>
        <v>4</v>
      </c>
      <c r="P510" s="73" t="s">
        <v>204</v>
      </c>
      <c r="Q510" s="126" t="s">
        <v>312</v>
      </c>
      <c r="R510" s="119"/>
      <c r="S510" s="119"/>
      <c r="T510" s="119"/>
      <c r="U510" s="119"/>
    </row>
    <row r="511" spans="1:21" s="66" customFormat="1" ht="13.5" customHeight="1" x14ac:dyDescent="0.25">
      <c r="A511" s="148"/>
      <c r="B511" s="149"/>
      <c r="C511" s="149"/>
      <c r="D511" s="149"/>
      <c r="E511" s="149"/>
      <c r="F511" s="150"/>
      <c r="G511" s="68"/>
      <c r="H511" s="68"/>
      <c r="I511" s="68"/>
      <c r="J511" s="68"/>
      <c r="K511" s="70" t="str">
        <f t="shared" si="60"/>
        <v/>
      </c>
      <c r="L511" s="71" t="str">
        <f t="shared" si="61"/>
        <v/>
      </c>
      <c r="M511" s="72" t="str">
        <f t="shared" si="62"/>
        <v/>
      </c>
      <c r="N511" s="70" t="str">
        <f t="shared" si="63"/>
        <v/>
      </c>
      <c r="O511" s="73" t="str">
        <f>IF(H511="I",N511*Contagem!$U$11,IF(H511="E",N511*Contagem!$U$13,IF(H511="A",N511*Contagem!$U$12,IF(H511="T",N511*Contagem!$U$14,""))))</f>
        <v/>
      </c>
      <c r="P511" s="73"/>
      <c r="Q511" s="119"/>
      <c r="R511" s="119"/>
      <c r="S511" s="119"/>
      <c r="T511" s="119"/>
      <c r="U511" s="119"/>
    </row>
    <row r="512" spans="1:21" s="66" customFormat="1" ht="13.5" customHeight="1" x14ac:dyDescent="0.25">
      <c r="A512" s="151" t="s">
        <v>392</v>
      </c>
      <c r="B512" s="152"/>
      <c r="C512" s="152"/>
      <c r="D512" s="152"/>
      <c r="E512" s="152"/>
      <c r="F512" s="153"/>
      <c r="G512" s="68"/>
      <c r="H512" s="68"/>
      <c r="I512" s="68"/>
      <c r="J512" s="68"/>
      <c r="K512" s="70" t="str">
        <f t="shared" ref="K512:K574" si="64">CONCATENATE(G512,L512)</f>
        <v/>
      </c>
      <c r="L512" s="71" t="str">
        <f t="shared" ref="L512:L574" si="65">IF(OR(ISBLANK(I512),ISBLANK(J512)),IF(OR(G512="ALI",G512="AIE"),"L",IF(ISBLANK(G512),"","A")),IF(G512="EE",IF(J512&gt;=3,IF(I512&gt;=5,"H","A"),IF(J512&gt;=2,IF(I512&gt;=16,"H",IF(I512&lt;=4,"L","A")),IF(I512&lt;=15,"L","A"))),IF(OR(G512="SE",G512="CE"),IF(J512&gt;=4,IF(I512&gt;=6,"H","A"),IF(J512&gt;=2,IF(I512&gt;=20,"H",IF(I512&lt;=5,"L","A")),IF(I512&lt;=19,"L","A"))),IF(OR(G512="ALI",G512="AIE"),IF(J512&gt;=6,IF(I512&gt;=20,"H","A"),IF(J512&gt;=2,IF(I512&gt;=51,"H",IF(I512&lt;=19,"L","A")),IF(I512&lt;=50,"L","A")))))))</f>
        <v/>
      </c>
      <c r="M512" s="72" t="str">
        <f t="shared" ref="M512:M574" si="66">IF(L512="L","Baixa",IF(L512="A","Média",IF(L512="","","Alta")))</f>
        <v/>
      </c>
      <c r="N512" s="70" t="str">
        <f t="shared" ref="N512:N574" si="67">IF(ISBLANK(G512),"",IF(G512="ALI",IF(L512="L",7,IF(L512="A",10,15)),IF(G512="AIE",IF(L512="L",5,IF(L512="A",7,10)),IF(G512="SE",IF(L512="L",4,IF(L512="A",5,7)),IF(OR(G512="EE",G512="CE"),IF(L512="L",3,IF(L512="A",4,6)))))))</f>
        <v/>
      </c>
      <c r="O512" s="73" t="str">
        <f>IF(H512="I",N512*Contagem!$U$11,IF(H512="E",N512*Contagem!$U$13,IF(H512="A",N512*Contagem!$U$12,IF(H512="T",N512*Contagem!$U$14,""))))</f>
        <v/>
      </c>
      <c r="P512" s="73"/>
      <c r="Q512" s="118"/>
      <c r="R512" s="118" t="s">
        <v>392</v>
      </c>
      <c r="S512" s="118"/>
      <c r="T512" s="118"/>
      <c r="U512" s="119"/>
    </row>
    <row r="513" spans="1:21" s="66" customFormat="1" ht="13.5" customHeight="1" x14ac:dyDescent="0.25">
      <c r="A513" s="148"/>
      <c r="B513" s="149"/>
      <c r="C513" s="149"/>
      <c r="D513" s="149"/>
      <c r="E513" s="149"/>
      <c r="F513" s="150"/>
      <c r="G513" s="68"/>
      <c r="H513" s="68"/>
      <c r="I513" s="68"/>
      <c r="J513" s="68"/>
      <c r="K513" s="70" t="str">
        <f t="shared" si="64"/>
        <v/>
      </c>
      <c r="L513" s="71" t="str">
        <f t="shared" si="65"/>
        <v/>
      </c>
      <c r="M513" s="72" t="str">
        <f t="shared" si="66"/>
        <v/>
      </c>
      <c r="N513" s="70" t="str">
        <f t="shared" si="67"/>
        <v/>
      </c>
      <c r="O513" s="73" t="str">
        <f>IF(H513="I",N513*Contagem!$U$11,IF(H513="E",N513*Contagem!$U$13,IF(H513="A",N513*Contagem!$U$12,IF(H513="T",N513*Contagem!$U$14,""))))</f>
        <v/>
      </c>
      <c r="P513" s="73"/>
      <c r="Q513" s="69"/>
      <c r="R513" s="69"/>
      <c r="S513" s="69"/>
      <c r="T513" s="69"/>
      <c r="U513" s="69"/>
    </row>
    <row r="514" spans="1:21" s="66" customFormat="1" ht="13.5" customHeight="1" x14ac:dyDescent="0.25">
      <c r="A514" s="155" t="s">
        <v>76</v>
      </c>
      <c r="B514" s="156"/>
      <c r="C514" s="156"/>
      <c r="D514" s="156"/>
      <c r="E514" s="156"/>
      <c r="F514" s="157"/>
      <c r="G514" s="68"/>
      <c r="H514" s="68"/>
      <c r="I514" s="68"/>
      <c r="J514" s="68"/>
      <c r="K514" s="70" t="str">
        <f t="shared" si="64"/>
        <v/>
      </c>
      <c r="L514" s="71" t="str">
        <f t="shared" si="65"/>
        <v/>
      </c>
      <c r="M514" s="72" t="str">
        <f t="shared" si="66"/>
        <v/>
      </c>
      <c r="N514" s="70" t="str">
        <f t="shared" si="67"/>
        <v/>
      </c>
      <c r="O514" s="73" t="str">
        <f>IF(H514="I",N514*Contagem!$U$11,IF(H514="E",N514*Contagem!$U$13,IF(H514="A",N514*Contagem!$U$12,IF(H514="T",N514*Contagem!$U$14,""))))</f>
        <v/>
      </c>
      <c r="P514" s="73"/>
      <c r="Q514" s="105"/>
      <c r="R514" s="105" t="s">
        <v>76</v>
      </c>
      <c r="S514" s="105"/>
      <c r="T514" s="105"/>
      <c r="U514" s="69"/>
    </row>
    <row r="515" spans="1:21" s="66" customFormat="1" ht="13.5" customHeight="1" x14ac:dyDescent="0.25">
      <c r="A515" s="158" t="s">
        <v>107</v>
      </c>
      <c r="B515" s="159"/>
      <c r="C515" s="159"/>
      <c r="D515" s="159"/>
      <c r="E515" s="159"/>
      <c r="F515" s="160"/>
      <c r="G515" s="68"/>
      <c r="H515" s="68"/>
      <c r="I515" s="68"/>
      <c r="J515" s="68"/>
      <c r="K515" s="70" t="str">
        <f t="shared" si="64"/>
        <v/>
      </c>
      <c r="L515" s="71" t="str">
        <f t="shared" si="65"/>
        <v/>
      </c>
      <c r="M515" s="72" t="str">
        <f t="shared" si="66"/>
        <v/>
      </c>
      <c r="N515" s="70" t="str">
        <f t="shared" si="67"/>
        <v/>
      </c>
      <c r="O515" s="73" t="str">
        <f>IF(H515="I",N515*Contagem!$U$11,IF(H515="E",N515*Contagem!$U$13,IF(H515="A",N515*Contagem!$U$12,IF(H515="T",N515*Contagem!$U$14,""))))</f>
        <v/>
      </c>
      <c r="P515" s="73" t="s">
        <v>82</v>
      </c>
      <c r="Q515" s="120"/>
      <c r="R515" s="90"/>
      <c r="S515" s="90"/>
      <c r="T515" s="90"/>
      <c r="U515" s="90"/>
    </row>
    <row r="516" spans="1:21" s="66" customFormat="1" ht="13.5" customHeight="1" x14ac:dyDescent="0.25">
      <c r="A516" s="148" t="s">
        <v>108</v>
      </c>
      <c r="B516" s="149"/>
      <c r="C516" s="149"/>
      <c r="D516" s="149"/>
      <c r="E516" s="149"/>
      <c r="F516" s="150"/>
      <c r="G516" s="68" t="s">
        <v>36</v>
      </c>
      <c r="H516" s="68" t="s">
        <v>89</v>
      </c>
      <c r="I516" s="68">
        <v>78</v>
      </c>
      <c r="J516" s="68">
        <v>6</v>
      </c>
      <c r="K516" s="70" t="str">
        <f t="shared" si="64"/>
        <v>ALIH</v>
      </c>
      <c r="L516" s="71" t="str">
        <f t="shared" si="65"/>
        <v>H</v>
      </c>
      <c r="M516" s="72" t="str">
        <f t="shared" si="66"/>
        <v>Alta</v>
      </c>
      <c r="N516" s="70">
        <f t="shared" si="67"/>
        <v>15</v>
      </c>
      <c r="O516" s="73">
        <f>IF(H516="I",N516*Contagem!$U$11,IF(H516="E",N516*Contagem!$U$13,IF(H516="A",N516*Contagem!$U$12,IF(H516="T",N516*Contagem!$U$14,""))))</f>
        <v>15</v>
      </c>
      <c r="P516" s="73" t="s">
        <v>82</v>
      </c>
      <c r="Q516" s="120" t="s">
        <v>113</v>
      </c>
      <c r="R516" s="90"/>
      <c r="S516" s="90"/>
      <c r="T516" s="90"/>
      <c r="U516" s="90"/>
    </row>
    <row r="517" spans="1:21" s="66" customFormat="1" ht="13.5" customHeight="1" x14ac:dyDescent="0.25">
      <c r="A517" s="148" t="s">
        <v>110</v>
      </c>
      <c r="B517" s="149"/>
      <c r="C517" s="149"/>
      <c r="D517" s="149"/>
      <c r="E517" s="149"/>
      <c r="F517" s="150"/>
      <c r="G517" s="68" t="s">
        <v>36</v>
      </c>
      <c r="H517" s="68" t="s">
        <v>89</v>
      </c>
      <c r="I517" s="68">
        <v>7</v>
      </c>
      <c r="J517" s="68">
        <v>1</v>
      </c>
      <c r="K517" s="70" t="str">
        <f t="shared" si="64"/>
        <v>ALIL</v>
      </c>
      <c r="L517" s="71" t="str">
        <f t="shared" si="65"/>
        <v>L</v>
      </c>
      <c r="M517" s="72" t="str">
        <f t="shared" si="66"/>
        <v>Baixa</v>
      </c>
      <c r="N517" s="70">
        <f t="shared" si="67"/>
        <v>7</v>
      </c>
      <c r="O517" s="73">
        <f>IF(H517="I",N517*Contagem!$U$11,IF(H517="E",N517*Contagem!$U$13,IF(H517="A",N517*Contagem!$U$12,IF(H517="T",N517*Contagem!$U$14,""))))</f>
        <v>7</v>
      </c>
      <c r="P517" s="73" t="s">
        <v>82</v>
      </c>
      <c r="Q517" s="90" t="s">
        <v>110</v>
      </c>
      <c r="R517" s="90"/>
      <c r="S517" s="90"/>
      <c r="T517" s="90"/>
      <c r="U517" s="90"/>
    </row>
    <row r="518" spans="1:21" s="66" customFormat="1" ht="13.5" customHeight="1" x14ac:dyDescent="0.25">
      <c r="A518" s="148" t="s">
        <v>111</v>
      </c>
      <c r="B518" s="149"/>
      <c r="C518" s="149"/>
      <c r="D518" s="149"/>
      <c r="E518" s="149"/>
      <c r="F518" s="150"/>
      <c r="G518" s="68" t="s">
        <v>36</v>
      </c>
      <c r="H518" s="68" t="s">
        <v>89</v>
      </c>
      <c r="I518" s="68">
        <v>25</v>
      </c>
      <c r="J518" s="68">
        <v>2</v>
      </c>
      <c r="K518" s="70" t="str">
        <f t="shared" si="64"/>
        <v>ALIA</v>
      </c>
      <c r="L518" s="71" t="str">
        <f t="shared" si="65"/>
        <v>A</v>
      </c>
      <c r="M518" s="72" t="str">
        <f t="shared" si="66"/>
        <v>Média</v>
      </c>
      <c r="N518" s="70">
        <f t="shared" si="67"/>
        <v>10</v>
      </c>
      <c r="O518" s="73">
        <f>IF(H518="I",N518*Contagem!$U$11,IF(H518="E",N518*Contagem!$U$13,IF(H518="A",N518*Contagem!$U$12,IF(H518="T",N518*Contagem!$U$14,""))))</f>
        <v>10</v>
      </c>
      <c r="P518" s="73" t="s">
        <v>82</v>
      </c>
      <c r="Q518" s="90" t="s">
        <v>112</v>
      </c>
      <c r="R518" s="90"/>
      <c r="S518" s="90"/>
      <c r="T518" s="90"/>
      <c r="U518" s="90"/>
    </row>
    <row r="519" spans="1:21" s="66" customFormat="1" ht="13.5" customHeight="1" x14ac:dyDescent="0.25">
      <c r="A519" s="148" t="s">
        <v>114</v>
      </c>
      <c r="B519" s="149"/>
      <c r="C519" s="149"/>
      <c r="D519" s="149"/>
      <c r="E519" s="149"/>
      <c r="F519" s="150"/>
      <c r="G519" s="68" t="s">
        <v>36</v>
      </c>
      <c r="H519" s="68" t="s">
        <v>89</v>
      </c>
      <c r="I519" s="68">
        <v>17</v>
      </c>
      <c r="J519" s="68">
        <v>1</v>
      </c>
      <c r="K519" s="70" t="str">
        <f t="shared" si="64"/>
        <v>ALIL</v>
      </c>
      <c r="L519" s="71" t="str">
        <f t="shared" si="65"/>
        <v>L</v>
      </c>
      <c r="M519" s="72" t="str">
        <f t="shared" si="66"/>
        <v>Baixa</v>
      </c>
      <c r="N519" s="70">
        <f t="shared" si="67"/>
        <v>7</v>
      </c>
      <c r="O519" s="73">
        <f>IF(H519="I",N519*Contagem!$U$11,IF(H519="E",N519*Contagem!$U$13,IF(H519="A",N519*Contagem!$U$12,IF(H519="T",N519*Contagem!$U$14,""))))</f>
        <v>7</v>
      </c>
      <c r="P519" s="73" t="s">
        <v>82</v>
      </c>
      <c r="Q519" s="113" t="s">
        <v>114</v>
      </c>
      <c r="R519" s="90"/>
      <c r="S519" s="90"/>
      <c r="T519" s="90"/>
      <c r="U519" s="90"/>
    </row>
    <row r="520" spans="1:21" s="66" customFormat="1" ht="13.5" customHeight="1" x14ac:dyDescent="0.25">
      <c r="A520" s="148" t="s">
        <v>115</v>
      </c>
      <c r="B520" s="149"/>
      <c r="C520" s="149"/>
      <c r="D520" s="149"/>
      <c r="E520" s="149"/>
      <c r="F520" s="150"/>
      <c r="G520" s="68" t="s">
        <v>36</v>
      </c>
      <c r="H520" s="68" t="s">
        <v>89</v>
      </c>
      <c r="I520" s="68">
        <v>22</v>
      </c>
      <c r="J520" s="68">
        <v>2</v>
      </c>
      <c r="K520" s="70" t="str">
        <f t="shared" si="64"/>
        <v>ALIA</v>
      </c>
      <c r="L520" s="71" t="str">
        <f t="shared" si="65"/>
        <v>A</v>
      </c>
      <c r="M520" s="72" t="str">
        <f t="shared" si="66"/>
        <v>Média</v>
      </c>
      <c r="N520" s="70">
        <f t="shared" si="67"/>
        <v>10</v>
      </c>
      <c r="O520" s="73">
        <f>IF(H520="I",N520*Contagem!$U$11,IF(H520="E",N520*Contagem!$U$13,IF(H520="A",N520*Contagem!$U$12,IF(H520="T",N520*Contagem!$U$14,""))))</f>
        <v>10</v>
      </c>
      <c r="P520" s="73" t="s">
        <v>82</v>
      </c>
      <c r="Q520" s="90" t="s">
        <v>116</v>
      </c>
      <c r="R520" s="90"/>
      <c r="S520" s="90"/>
      <c r="T520" s="90"/>
      <c r="U520" s="90"/>
    </row>
    <row r="521" spans="1:21" s="66" customFormat="1" ht="13.5" customHeight="1" x14ac:dyDescent="0.25">
      <c r="A521" s="145" t="s">
        <v>117</v>
      </c>
      <c r="B521" s="146"/>
      <c r="C521" s="146"/>
      <c r="D521" s="146"/>
      <c r="E521" s="146"/>
      <c r="F521" s="147"/>
      <c r="G521" s="68"/>
      <c r="H521" s="68"/>
      <c r="I521" s="68"/>
      <c r="J521" s="68"/>
      <c r="K521" s="70" t="str">
        <f t="shared" si="64"/>
        <v/>
      </c>
      <c r="L521" s="71" t="str">
        <f t="shared" si="65"/>
        <v/>
      </c>
      <c r="M521" s="72" t="str">
        <f t="shared" si="66"/>
        <v/>
      </c>
      <c r="N521" s="70" t="str">
        <f t="shared" si="67"/>
        <v/>
      </c>
      <c r="O521" s="73" t="str">
        <f>IF(H521="I",N521*Contagem!$U$11,IF(H521="E",N521*Contagem!$U$13,IF(H521="A",N521*Contagem!$U$12,IF(H521="T",N521*Contagem!$U$14,""))))</f>
        <v/>
      </c>
      <c r="P521" s="73" t="s">
        <v>82</v>
      </c>
      <c r="Q521" s="90"/>
      <c r="R521" s="90"/>
      <c r="S521" s="90"/>
      <c r="T521" s="90"/>
      <c r="U521" s="90"/>
    </row>
    <row r="522" spans="1:21" s="66" customFormat="1" ht="13.5" customHeight="1" x14ac:dyDescent="0.25">
      <c r="A522" s="148" t="s">
        <v>124</v>
      </c>
      <c r="B522" s="149"/>
      <c r="C522" s="149"/>
      <c r="D522" s="149"/>
      <c r="E522" s="149"/>
      <c r="F522" s="150"/>
      <c r="G522" s="68" t="s">
        <v>36</v>
      </c>
      <c r="H522" s="68" t="s">
        <v>89</v>
      </c>
      <c r="I522" s="68">
        <v>6</v>
      </c>
      <c r="J522" s="68">
        <v>1</v>
      </c>
      <c r="K522" s="70" t="str">
        <f t="shared" si="64"/>
        <v>ALIL</v>
      </c>
      <c r="L522" s="71" t="str">
        <f t="shared" si="65"/>
        <v>L</v>
      </c>
      <c r="M522" s="72" t="str">
        <f t="shared" si="66"/>
        <v>Baixa</v>
      </c>
      <c r="N522" s="70">
        <f t="shared" si="67"/>
        <v>7</v>
      </c>
      <c r="O522" s="73">
        <f>IF(H522="I",N522*Contagem!$U$11,IF(H522="E",N522*Contagem!$U$13,IF(H522="A",N522*Contagem!$U$12,IF(H522="T",N522*Contagem!$U$14,""))))</f>
        <v>7</v>
      </c>
      <c r="P522" s="73" t="s">
        <v>82</v>
      </c>
      <c r="Q522" s="90" t="s">
        <v>124</v>
      </c>
      <c r="R522" s="90"/>
      <c r="S522" s="90"/>
      <c r="T522" s="90"/>
      <c r="U522" s="90"/>
    </row>
    <row r="523" spans="1:21" s="66" customFormat="1" ht="13.5" customHeight="1" x14ac:dyDescent="0.25">
      <c r="A523" s="145" t="s">
        <v>143</v>
      </c>
      <c r="B523" s="146"/>
      <c r="C523" s="146"/>
      <c r="D523" s="146"/>
      <c r="E523" s="146"/>
      <c r="F523" s="147"/>
      <c r="G523" s="68"/>
      <c r="H523" s="68"/>
      <c r="I523" s="68"/>
      <c r="J523" s="68"/>
      <c r="K523" s="70" t="str">
        <f t="shared" si="64"/>
        <v/>
      </c>
      <c r="L523" s="71" t="str">
        <f t="shared" si="65"/>
        <v/>
      </c>
      <c r="M523" s="72" t="str">
        <f t="shared" si="66"/>
        <v/>
      </c>
      <c r="N523" s="70" t="str">
        <f t="shared" si="67"/>
        <v/>
      </c>
      <c r="O523" s="73" t="str">
        <f>IF(H523="I",N523*Contagem!$U$11,IF(H523="E",N523*Contagem!$U$13,IF(H523="A",N523*Contagem!$U$12,IF(H523="T",N523*Contagem!$U$14,""))))</f>
        <v/>
      </c>
      <c r="P523" s="73" t="s">
        <v>82</v>
      </c>
      <c r="Q523" s="90"/>
      <c r="R523" s="90"/>
      <c r="S523" s="90"/>
      <c r="T523" s="90"/>
      <c r="U523" s="90"/>
    </row>
    <row r="524" spans="1:21" s="66" customFormat="1" ht="13.5" customHeight="1" x14ac:dyDescent="0.25">
      <c r="A524" s="148" t="s">
        <v>145</v>
      </c>
      <c r="B524" s="149"/>
      <c r="C524" s="149"/>
      <c r="D524" s="149"/>
      <c r="E524" s="149"/>
      <c r="F524" s="150"/>
      <c r="G524" s="68" t="s">
        <v>36</v>
      </c>
      <c r="H524" s="68" t="s">
        <v>89</v>
      </c>
      <c r="I524" s="68">
        <v>14</v>
      </c>
      <c r="J524" s="68">
        <v>2</v>
      </c>
      <c r="K524" s="70" t="str">
        <f t="shared" si="64"/>
        <v>ALIL</v>
      </c>
      <c r="L524" s="71" t="str">
        <f t="shared" si="65"/>
        <v>L</v>
      </c>
      <c r="M524" s="72" t="str">
        <f t="shared" si="66"/>
        <v>Baixa</v>
      </c>
      <c r="N524" s="70">
        <f t="shared" si="67"/>
        <v>7</v>
      </c>
      <c r="O524" s="73">
        <f>IF(H524="I",N524*Contagem!$U$11,IF(H524="E",N524*Contagem!$U$13,IF(H524="A",N524*Contagem!$U$12,IF(H524="T",N524*Contagem!$U$14,""))))</f>
        <v>7</v>
      </c>
      <c r="P524" s="73" t="s">
        <v>82</v>
      </c>
      <c r="Q524" s="90" t="s">
        <v>147</v>
      </c>
      <c r="R524" s="90"/>
      <c r="S524" s="90"/>
      <c r="T524" s="90"/>
      <c r="U524" s="90"/>
    </row>
    <row r="525" spans="1:21" s="66" customFormat="1" ht="13.5" customHeight="1" x14ac:dyDescent="0.25">
      <c r="A525" s="145" t="s">
        <v>148</v>
      </c>
      <c r="B525" s="146"/>
      <c r="C525" s="146"/>
      <c r="D525" s="146"/>
      <c r="E525" s="146"/>
      <c r="F525" s="147"/>
      <c r="G525" s="68"/>
      <c r="H525" s="68"/>
      <c r="I525" s="68"/>
      <c r="J525" s="68"/>
      <c r="K525" s="70" t="str">
        <f t="shared" si="64"/>
        <v/>
      </c>
      <c r="L525" s="71" t="str">
        <f t="shared" si="65"/>
        <v/>
      </c>
      <c r="M525" s="72" t="str">
        <f t="shared" si="66"/>
        <v/>
      </c>
      <c r="N525" s="70" t="str">
        <f t="shared" si="67"/>
        <v/>
      </c>
      <c r="O525" s="73" t="str">
        <f>IF(H525="I",N525*Contagem!$U$11,IF(H525="E",N525*Contagem!$U$13,IF(H525="A",N525*Contagem!$U$12,IF(H525="T",N525*Contagem!$U$14,""))))</f>
        <v/>
      </c>
      <c r="P525" s="73" t="s">
        <v>82</v>
      </c>
      <c r="Q525" s="90"/>
      <c r="R525" s="90"/>
      <c r="S525" s="90"/>
      <c r="T525" s="90"/>
      <c r="U525" s="90"/>
    </row>
    <row r="526" spans="1:21" s="66" customFormat="1" ht="13.5" customHeight="1" x14ac:dyDescent="0.25">
      <c r="A526" s="148" t="s">
        <v>155</v>
      </c>
      <c r="B526" s="149"/>
      <c r="C526" s="149"/>
      <c r="D526" s="149"/>
      <c r="E526" s="149"/>
      <c r="F526" s="150"/>
      <c r="G526" s="68" t="s">
        <v>36</v>
      </c>
      <c r="H526" s="68" t="s">
        <v>89</v>
      </c>
      <c r="I526" s="68">
        <v>20</v>
      </c>
      <c r="J526" s="68">
        <v>1</v>
      </c>
      <c r="K526" s="70" t="str">
        <f t="shared" si="64"/>
        <v>ALIL</v>
      </c>
      <c r="L526" s="71" t="str">
        <f t="shared" si="65"/>
        <v>L</v>
      </c>
      <c r="M526" s="72" t="str">
        <f t="shared" si="66"/>
        <v>Baixa</v>
      </c>
      <c r="N526" s="70">
        <f t="shared" si="67"/>
        <v>7</v>
      </c>
      <c r="O526" s="73">
        <f>IF(H526="I",N526*Contagem!$U$11,IF(H526="E",N526*Contagem!$U$13,IF(H526="A",N526*Contagem!$U$12,IF(H526="T",N526*Contagem!$U$14,""))))</f>
        <v>7</v>
      </c>
      <c r="P526" s="73" t="s">
        <v>82</v>
      </c>
      <c r="Q526" s="90" t="s">
        <v>155</v>
      </c>
      <c r="R526" s="90"/>
      <c r="S526" s="90"/>
      <c r="T526" s="90"/>
      <c r="U526" s="90"/>
    </row>
    <row r="527" spans="1:21" s="66" customFormat="1" ht="13.5" customHeight="1" x14ac:dyDescent="0.25">
      <c r="A527" s="145" t="s">
        <v>172</v>
      </c>
      <c r="B527" s="146"/>
      <c r="C527" s="146"/>
      <c r="D527" s="146"/>
      <c r="E527" s="146"/>
      <c r="F527" s="147"/>
      <c r="G527" s="68"/>
      <c r="H527" s="68"/>
      <c r="I527" s="68"/>
      <c r="J527" s="68"/>
      <c r="K527" s="70" t="str">
        <f t="shared" si="64"/>
        <v/>
      </c>
      <c r="L527" s="71" t="str">
        <f t="shared" si="65"/>
        <v/>
      </c>
      <c r="M527" s="72" t="str">
        <f t="shared" si="66"/>
        <v/>
      </c>
      <c r="N527" s="70" t="str">
        <f t="shared" si="67"/>
        <v/>
      </c>
      <c r="O527" s="73" t="str">
        <f>IF(H527="I",N527*Contagem!$U$11,IF(H527="E",N527*Contagem!$U$13,IF(H527="A",N527*Contagem!$U$12,IF(H527="T",N527*Contagem!$U$14,""))))</f>
        <v/>
      </c>
      <c r="P527" s="73" t="s">
        <v>82</v>
      </c>
      <c r="Q527" s="90"/>
      <c r="R527" s="90"/>
      <c r="S527" s="90"/>
      <c r="T527" s="90"/>
      <c r="U527" s="90"/>
    </row>
    <row r="528" spans="1:21" s="66" customFormat="1" ht="13.5" customHeight="1" x14ac:dyDescent="0.25">
      <c r="A528" s="148" t="s">
        <v>173</v>
      </c>
      <c r="B528" s="149"/>
      <c r="C528" s="149"/>
      <c r="D528" s="149"/>
      <c r="E528" s="149"/>
      <c r="F528" s="150"/>
      <c r="G528" s="68" t="s">
        <v>36</v>
      </c>
      <c r="H528" s="68" t="s">
        <v>89</v>
      </c>
      <c r="I528" s="68">
        <v>14</v>
      </c>
      <c r="J528" s="91">
        <v>1</v>
      </c>
      <c r="K528" s="70" t="str">
        <f t="shared" si="64"/>
        <v>ALIL</v>
      </c>
      <c r="L528" s="71" t="str">
        <f t="shared" si="65"/>
        <v>L</v>
      </c>
      <c r="M528" s="72" t="str">
        <f t="shared" si="66"/>
        <v>Baixa</v>
      </c>
      <c r="N528" s="70">
        <f t="shared" si="67"/>
        <v>7</v>
      </c>
      <c r="O528" s="73">
        <f>IF(H528="I",N528*Contagem!$U$11,IF(H528="E",N528*Contagem!$U$13,IF(H528="A",N528*Contagem!$U$12,IF(H528="T",N528*Contagem!$U$14,""))))</f>
        <v>7</v>
      </c>
      <c r="P528" s="73" t="s">
        <v>82</v>
      </c>
      <c r="Q528" s="90" t="s">
        <v>173</v>
      </c>
      <c r="R528" s="90"/>
      <c r="S528" s="90"/>
      <c r="T528" s="90"/>
      <c r="U528" s="90"/>
    </row>
    <row r="529" spans="1:21" s="66" customFormat="1" ht="13.5" customHeight="1" x14ac:dyDescent="0.25">
      <c r="A529" s="145" t="s">
        <v>176</v>
      </c>
      <c r="B529" s="146"/>
      <c r="C529" s="146"/>
      <c r="D529" s="146"/>
      <c r="E529" s="146"/>
      <c r="F529" s="147"/>
      <c r="G529" s="68"/>
      <c r="H529" s="68"/>
      <c r="I529" s="68"/>
      <c r="J529" s="68"/>
      <c r="K529" s="70" t="str">
        <f t="shared" si="64"/>
        <v/>
      </c>
      <c r="L529" s="71" t="str">
        <f t="shared" si="65"/>
        <v/>
      </c>
      <c r="M529" s="72" t="str">
        <f t="shared" si="66"/>
        <v/>
      </c>
      <c r="N529" s="70" t="str">
        <f t="shared" si="67"/>
        <v/>
      </c>
      <c r="O529" s="73" t="str">
        <f>IF(H529="I",N529*Contagem!$U$11,IF(H529="E",N529*Contagem!$U$13,IF(H529="A",N529*Contagem!$U$12,IF(H529="T",N529*Contagem!$U$14,""))))</f>
        <v/>
      </c>
      <c r="P529" s="73" t="s">
        <v>82</v>
      </c>
      <c r="Q529" s="90"/>
      <c r="R529" s="90"/>
      <c r="S529" s="90"/>
      <c r="T529" s="90"/>
      <c r="U529" s="90"/>
    </row>
    <row r="530" spans="1:21" s="66" customFormat="1" ht="13.5" customHeight="1" x14ac:dyDescent="0.25">
      <c r="A530" s="148" t="s">
        <v>179</v>
      </c>
      <c r="B530" s="149"/>
      <c r="C530" s="149"/>
      <c r="D530" s="149"/>
      <c r="E530" s="149"/>
      <c r="F530" s="150"/>
      <c r="G530" s="68" t="s">
        <v>36</v>
      </c>
      <c r="H530" s="68" t="s">
        <v>89</v>
      </c>
      <c r="I530" s="68">
        <v>9</v>
      </c>
      <c r="J530" s="68">
        <v>1</v>
      </c>
      <c r="K530" s="70" t="str">
        <f t="shared" si="64"/>
        <v>ALIL</v>
      </c>
      <c r="L530" s="71" t="str">
        <f t="shared" si="65"/>
        <v>L</v>
      </c>
      <c r="M530" s="72" t="str">
        <f t="shared" si="66"/>
        <v>Baixa</v>
      </c>
      <c r="N530" s="70">
        <f t="shared" si="67"/>
        <v>7</v>
      </c>
      <c r="O530" s="73">
        <f>IF(H530="I",N530*Contagem!$U$11,IF(H530="E",N530*Contagem!$U$13,IF(H530="A",N530*Contagem!$U$12,IF(H530="T",N530*Contagem!$U$14,""))))</f>
        <v>7</v>
      </c>
      <c r="P530" s="73" t="s">
        <v>82</v>
      </c>
      <c r="Q530" s="90" t="s">
        <v>179</v>
      </c>
      <c r="R530" s="90"/>
      <c r="S530" s="90"/>
      <c r="T530" s="90"/>
      <c r="U530" s="90"/>
    </row>
    <row r="531" spans="1:21" s="66" customFormat="1" ht="13.5" customHeight="1" x14ac:dyDescent="0.25">
      <c r="A531" s="145" t="s">
        <v>201</v>
      </c>
      <c r="B531" s="146"/>
      <c r="C531" s="146"/>
      <c r="D531" s="146"/>
      <c r="E531" s="146"/>
      <c r="F531" s="147"/>
      <c r="G531" s="68"/>
      <c r="H531" s="68"/>
      <c r="I531" s="68"/>
      <c r="J531" s="68"/>
      <c r="K531" s="70" t="str">
        <f t="shared" si="64"/>
        <v/>
      </c>
      <c r="L531" s="71" t="str">
        <f t="shared" si="65"/>
        <v/>
      </c>
      <c r="M531" s="72" t="str">
        <f t="shared" si="66"/>
        <v/>
      </c>
      <c r="N531" s="70" t="str">
        <f t="shared" si="67"/>
        <v/>
      </c>
      <c r="O531" s="73" t="str">
        <f>IF(H531="I",N531*Contagem!$U$11,IF(H531="E",N531*Contagem!$U$13,IF(H531="A",N531*Contagem!$U$12,IF(H531="T",N531*Contagem!$U$14,""))))</f>
        <v/>
      </c>
      <c r="P531" s="73" t="s">
        <v>204</v>
      </c>
      <c r="Q531" s="107"/>
      <c r="R531" s="107"/>
      <c r="S531" s="107"/>
      <c r="T531" s="107"/>
      <c r="U531" s="107"/>
    </row>
    <row r="532" spans="1:21" s="66" customFormat="1" ht="13.5" customHeight="1" x14ac:dyDescent="0.25">
      <c r="A532" s="148" t="s">
        <v>203</v>
      </c>
      <c r="B532" s="149"/>
      <c r="C532" s="149"/>
      <c r="D532" s="149"/>
      <c r="E532" s="149"/>
      <c r="F532" s="150"/>
      <c r="G532" s="68" t="s">
        <v>36</v>
      </c>
      <c r="H532" s="68" t="s">
        <v>89</v>
      </c>
      <c r="I532" s="68">
        <v>10</v>
      </c>
      <c r="J532" s="68">
        <v>1</v>
      </c>
      <c r="K532" s="70" t="str">
        <f t="shared" si="64"/>
        <v>ALIL</v>
      </c>
      <c r="L532" s="71" t="str">
        <f t="shared" si="65"/>
        <v>L</v>
      </c>
      <c r="M532" s="72" t="str">
        <f t="shared" si="66"/>
        <v>Baixa</v>
      </c>
      <c r="N532" s="70">
        <f t="shared" si="67"/>
        <v>7</v>
      </c>
      <c r="O532" s="73">
        <f>IF(H532="I",N532*Contagem!$U$11,IF(H532="E",N532*Contagem!$U$13,IF(H532="A",N532*Contagem!$U$12,IF(H532="T",N532*Contagem!$U$14,""))))</f>
        <v>7</v>
      </c>
      <c r="P532" s="73" t="s">
        <v>204</v>
      </c>
      <c r="Q532" s="96"/>
      <c r="R532" s="86"/>
      <c r="S532" s="86"/>
      <c r="T532" s="86"/>
      <c r="U532" s="86"/>
    </row>
    <row r="533" spans="1:21" s="66" customFormat="1" ht="13.5" customHeight="1" x14ac:dyDescent="0.25">
      <c r="A533" s="145" t="s">
        <v>205</v>
      </c>
      <c r="B533" s="146"/>
      <c r="C533" s="146"/>
      <c r="D533" s="146"/>
      <c r="E533" s="146"/>
      <c r="F533" s="147"/>
      <c r="G533" s="68"/>
      <c r="H533" s="68"/>
      <c r="I533" s="68"/>
      <c r="J533" s="68"/>
      <c r="K533" s="70" t="str">
        <f t="shared" si="64"/>
        <v/>
      </c>
      <c r="L533" s="71" t="str">
        <f t="shared" si="65"/>
        <v/>
      </c>
      <c r="M533" s="72" t="str">
        <f t="shared" si="66"/>
        <v/>
      </c>
      <c r="N533" s="70" t="str">
        <f t="shared" si="67"/>
        <v/>
      </c>
      <c r="O533" s="73" t="str">
        <f>IF(H533="I",N533*Contagem!$U$11,IF(H533="E",N533*Contagem!$U$13,IF(H533="A",N533*Contagem!$U$12,IF(H533="T",N533*Contagem!$U$14,""))))</f>
        <v/>
      </c>
      <c r="P533" s="73" t="s">
        <v>204</v>
      </c>
      <c r="Q533" s="69"/>
      <c r="R533" s="69"/>
      <c r="S533" s="69"/>
      <c r="T533" s="69"/>
      <c r="U533" s="69"/>
    </row>
    <row r="534" spans="1:21" s="66" customFormat="1" ht="13.5" customHeight="1" x14ac:dyDescent="0.25">
      <c r="A534" s="148" t="s">
        <v>207</v>
      </c>
      <c r="B534" s="149"/>
      <c r="C534" s="149"/>
      <c r="D534" s="149"/>
      <c r="E534" s="149"/>
      <c r="F534" s="150"/>
      <c r="G534" s="68" t="s">
        <v>36</v>
      </c>
      <c r="H534" s="68" t="s">
        <v>89</v>
      </c>
      <c r="I534" s="68">
        <v>6</v>
      </c>
      <c r="J534" s="68">
        <v>1</v>
      </c>
      <c r="K534" s="70" t="str">
        <f t="shared" si="64"/>
        <v>ALIL</v>
      </c>
      <c r="L534" s="71" t="str">
        <f t="shared" si="65"/>
        <v>L</v>
      </c>
      <c r="M534" s="72" t="str">
        <f t="shared" si="66"/>
        <v>Baixa</v>
      </c>
      <c r="N534" s="70">
        <f t="shared" si="67"/>
        <v>7</v>
      </c>
      <c r="O534" s="73">
        <f>IF(H534="I",N534*Contagem!$U$11,IF(H534="E",N534*Contagem!$U$13,IF(H534="A",N534*Contagem!$U$12,IF(H534="T",N534*Contagem!$U$14,""))))</f>
        <v>7</v>
      </c>
      <c r="P534" s="73" t="s">
        <v>204</v>
      </c>
      <c r="Q534" s="69" t="s">
        <v>207</v>
      </c>
      <c r="R534" s="69"/>
      <c r="S534" s="69"/>
      <c r="T534" s="69"/>
      <c r="U534" s="69"/>
    </row>
    <row r="535" spans="1:21" s="66" customFormat="1" ht="13.5" customHeight="1" x14ac:dyDescent="0.25">
      <c r="A535" s="145" t="s">
        <v>208</v>
      </c>
      <c r="B535" s="146"/>
      <c r="C535" s="146"/>
      <c r="D535" s="146"/>
      <c r="E535" s="146"/>
      <c r="F535" s="147"/>
      <c r="G535" s="68"/>
      <c r="H535" s="68"/>
      <c r="I535" s="68"/>
      <c r="J535" s="68"/>
      <c r="K535" s="70" t="str">
        <f t="shared" si="64"/>
        <v/>
      </c>
      <c r="L535" s="71" t="str">
        <f t="shared" si="65"/>
        <v/>
      </c>
      <c r="M535" s="72" t="str">
        <f t="shared" si="66"/>
        <v/>
      </c>
      <c r="N535" s="70" t="str">
        <f t="shared" si="67"/>
        <v/>
      </c>
      <c r="O535" s="73" t="str">
        <f>IF(H535="I",N535*Contagem!$U$11,IF(H535="E",N535*Contagem!$U$13,IF(H535="A",N535*Contagem!$U$12,IF(H535="T",N535*Contagem!$U$14,""))))</f>
        <v/>
      </c>
      <c r="P535" s="73" t="s">
        <v>204</v>
      </c>
      <c r="Q535" s="69"/>
      <c r="R535" s="69"/>
      <c r="S535" s="69"/>
      <c r="T535" s="69"/>
      <c r="U535" s="69"/>
    </row>
    <row r="536" spans="1:21" s="66" customFormat="1" ht="13.5" customHeight="1" x14ac:dyDescent="0.25">
      <c r="A536" s="148" t="s">
        <v>210</v>
      </c>
      <c r="B536" s="149"/>
      <c r="C536" s="149"/>
      <c r="D536" s="149"/>
      <c r="E536" s="149"/>
      <c r="F536" s="150"/>
      <c r="G536" s="68" t="s">
        <v>36</v>
      </c>
      <c r="H536" s="68" t="s">
        <v>89</v>
      </c>
      <c r="I536" s="68">
        <v>37</v>
      </c>
      <c r="J536" s="68">
        <v>2</v>
      </c>
      <c r="K536" s="70" t="str">
        <f t="shared" si="64"/>
        <v>ALIA</v>
      </c>
      <c r="L536" s="71" t="str">
        <f t="shared" si="65"/>
        <v>A</v>
      </c>
      <c r="M536" s="72" t="str">
        <f t="shared" si="66"/>
        <v>Média</v>
      </c>
      <c r="N536" s="70">
        <f t="shared" si="67"/>
        <v>10</v>
      </c>
      <c r="O536" s="73">
        <f>IF(H536="I",N536*Contagem!$U$11,IF(H536="E",N536*Contagem!$U$13,IF(H536="A",N536*Contagem!$U$12,IF(H536="T",N536*Contagem!$U$14,""))))</f>
        <v>10</v>
      </c>
      <c r="P536" s="73" t="s">
        <v>204</v>
      </c>
      <c r="Q536" s="69" t="s">
        <v>234</v>
      </c>
      <c r="R536" s="69"/>
      <c r="S536" s="69"/>
      <c r="T536" s="69"/>
      <c r="U536" s="69"/>
    </row>
    <row r="537" spans="1:21" s="66" customFormat="1" ht="13.5" customHeight="1" x14ac:dyDescent="0.25">
      <c r="A537" s="145" t="s">
        <v>211</v>
      </c>
      <c r="B537" s="146"/>
      <c r="C537" s="146"/>
      <c r="D537" s="146"/>
      <c r="E537" s="146"/>
      <c r="F537" s="147"/>
      <c r="G537" s="68"/>
      <c r="H537" s="68"/>
      <c r="I537" s="68"/>
      <c r="J537" s="68"/>
      <c r="K537" s="70" t="str">
        <f t="shared" si="64"/>
        <v/>
      </c>
      <c r="L537" s="71" t="str">
        <f t="shared" si="65"/>
        <v/>
      </c>
      <c r="M537" s="72" t="str">
        <f t="shared" si="66"/>
        <v/>
      </c>
      <c r="N537" s="70" t="str">
        <f t="shared" si="67"/>
        <v/>
      </c>
      <c r="O537" s="73" t="str">
        <f>IF(H537="I",N537*Contagem!$U$11,IF(H537="E",N537*Contagem!$U$13,IF(H537="A",N537*Contagem!$U$12,IF(H537="T",N537*Contagem!$U$14,""))))</f>
        <v/>
      </c>
      <c r="P537" s="73" t="s">
        <v>204</v>
      </c>
      <c r="Q537" s="69"/>
      <c r="R537" s="69"/>
      <c r="S537" s="69"/>
      <c r="T537" s="69"/>
      <c r="U537" s="69"/>
    </row>
    <row r="538" spans="1:21" s="66" customFormat="1" ht="13.5" customHeight="1" x14ac:dyDescent="0.25">
      <c r="A538" s="148" t="s">
        <v>213</v>
      </c>
      <c r="B538" s="149"/>
      <c r="C538" s="149"/>
      <c r="D538" s="149"/>
      <c r="E538" s="149"/>
      <c r="F538" s="150"/>
      <c r="G538" s="68" t="s">
        <v>36</v>
      </c>
      <c r="H538" s="68" t="s">
        <v>89</v>
      </c>
      <c r="I538" s="68">
        <v>11</v>
      </c>
      <c r="J538" s="68">
        <v>1</v>
      </c>
      <c r="K538" s="70" t="str">
        <f t="shared" si="64"/>
        <v>ALIL</v>
      </c>
      <c r="L538" s="71" t="str">
        <f t="shared" si="65"/>
        <v>L</v>
      </c>
      <c r="M538" s="72" t="str">
        <f t="shared" si="66"/>
        <v>Baixa</v>
      </c>
      <c r="N538" s="70">
        <f t="shared" si="67"/>
        <v>7</v>
      </c>
      <c r="O538" s="73">
        <f>IF(H538="I",N538*Contagem!$U$11,IF(H538="E",N538*Contagem!$U$13,IF(H538="A",N538*Contagem!$U$12,IF(H538="T",N538*Contagem!$U$14,""))))</f>
        <v>7</v>
      </c>
      <c r="P538" s="73" t="s">
        <v>204</v>
      </c>
      <c r="Q538" s="69" t="s">
        <v>213</v>
      </c>
      <c r="R538" s="69"/>
      <c r="S538" s="69"/>
      <c r="T538" s="69"/>
      <c r="U538" s="69"/>
    </row>
    <row r="539" spans="1:21" s="66" customFormat="1" ht="13.5" customHeight="1" x14ac:dyDescent="0.25">
      <c r="A539" s="145" t="s">
        <v>214</v>
      </c>
      <c r="B539" s="146"/>
      <c r="C539" s="146"/>
      <c r="D539" s="146"/>
      <c r="E539" s="146"/>
      <c r="F539" s="147"/>
      <c r="G539" s="68"/>
      <c r="H539" s="68"/>
      <c r="I539" s="68"/>
      <c r="J539" s="68"/>
      <c r="K539" s="70" t="str">
        <f t="shared" si="64"/>
        <v/>
      </c>
      <c r="L539" s="71" t="str">
        <f t="shared" si="65"/>
        <v/>
      </c>
      <c r="M539" s="72" t="str">
        <f t="shared" si="66"/>
        <v/>
      </c>
      <c r="N539" s="70" t="str">
        <f t="shared" si="67"/>
        <v/>
      </c>
      <c r="O539" s="73" t="str">
        <f>IF(H539="I",N539*Contagem!$U$11,IF(H539="E",N539*Contagem!$U$13,IF(H539="A",N539*Contagem!$U$12,IF(H539="T",N539*Contagem!$U$14,""))))</f>
        <v/>
      </c>
      <c r="P539" s="73" t="s">
        <v>204</v>
      </c>
      <c r="Q539" s="69"/>
      <c r="R539" s="69"/>
      <c r="S539" s="69"/>
      <c r="T539" s="69"/>
      <c r="U539" s="69"/>
    </row>
    <row r="540" spans="1:21" s="66" customFormat="1" ht="13.5" customHeight="1" x14ac:dyDescent="0.25">
      <c r="A540" s="148" t="s">
        <v>217</v>
      </c>
      <c r="B540" s="149"/>
      <c r="C540" s="149"/>
      <c r="D540" s="149"/>
      <c r="E540" s="149"/>
      <c r="F540" s="150"/>
      <c r="G540" s="68" t="s">
        <v>36</v>
      </c>
      <c r="H540" s="68" t="s">
        <v>89</v>
      </c>
      <c r="I540" s="68">
        <v>10</v>
      </c>
      <c r="J540" s="68">
        <v>1</v>
      </c>
      <c r="K540" s="70" t="str">
        <f t="shared" si="64"/>
        <v>ALIL</v>
      </c>
      <c r="L540" s="71" t="str">
        <f t="shared" si="65"/>
        <v>L</v>
      </c>
      <c r="M540" s="72" t="str">
        <f t="shared" si="66"/>
        <v>Baixa</v>
      </c>
      <c r="N540" s="70">
        <f t="shared" si="67"/>
        <v>7</v>
      </c>
      <c r="O540" s="73">
        <f>IF(H540="I",N540*Contagem!$U$11,IF(H540="E",N540*Contagem!$U$13,IF(H540="A",N540*Contagem!$U$12,IF(H540="T",N540*Contagem!$U$14,""))))</f>
        <v>7</v>
      </c>
      <c r="P540" s="73" t="s">
        <v>204</v>
      </c>
      <c r="Q540" s="69" t="s">
        <v>217</v>
      </c>
      <c r="R540" s="69"/>
      <c r="S540" s="69"/>
      <c r="T540" s="69"/>
      <c r="U540" s="69"/>
    </row>
    <row r="541" spans="1:21" s="66" customFormat="1" ht="13.5" customHeight="1" x14ac:dyDescent="0.25">
      <c r="A541" s="145" t="s">
        <v>218</v>
      </c>
      <c r="B541" s="146"/>
      <c r="C541" s="146"/>
      <c r="D541" s="146"/>
      <c r="E541" s="146"/>
      <c r="F541" s="147"/>
      <c r="G541" s="68"/>
      <c r="H541" s="68"/>
      <c r="I541" s="68"/>
      <c r="J541" s="68"/>
      <c r="K541" s="70" t="str">
        <f t="shared" si="64"/>
        <v/>
      </c>
      <c r="L541" s="71" t="str">
        <f t="shared" si="65"/>
        <v/>
      </c>
      <c r="M541" s="72" t="str">
        <f t="shared" si="66"/>
        <v/>
      </c>
      <c r="N541" s="70" t="str">
        <f t="shared" si="67"/>
        <v/>
      </c>
      <c r="O541" s="73" t="str">
        <f>IF(H541="I",N541*Contagem!$U$11,IF(H541="E",N541*Contagem!$U$13,IF(H541="A",N541*Contagem!$U$12,IF(H541="T",N541*Contagem!$U$14,""))))</f>
        <v/>
      </c>
      <c r="P541" s="73" t="s">
        <v>204</v>
      </c>
      <c r="Q541" s="69"/>
      <c r="R541" s="69"/>
      <c r="S541" s="69"/>
      <c r="T541" s="69"/>
      <c r="U541" s="69"/>
    </row>
    <row r="542" spans="1:21" s="66" customFormat="1" ht="13.5" customHeight="1" x14ac:dyDescent="0.25">
      <c r="A542" s="148" t="s">
        <v>222</v>
      </c>
      <c r="B542" s="149"/>
      <c r="C542" s="149"/>
      <c r="D542" s="149"/>
      <c r="E542" s="149"/>
      <c r="F542" s="150"/>
      <c r="G542" s="68" t="s">
        <v>36</v>
      </c>
      <c r="H542" s="68" t="s">
        <v>89</v>
      </c>
      <c r="I542" s="68">
        <v>9</v>
      </c>
      <c r="J542" s="68">
        <v>1</v>
      </c>
      <c r="K542" s="70" t="str">
        <f t="shared" si="64"/>
        <v>ALIL</v>
      </c>
      <c r="L542" s="71" t="str">
        <f t="shared" si="65"/>
        <v>L</v>
      </c>
      <c r="M542" s="72" t="str">
        <f t="shared" si="66"/>
        <v>Baixa</v>
      </c>
      <c r="N542" s="70">
        <f t="shared" si="67"/>
        <v>7</v>
      </c>
      <c r="O542" s="73">
        <f>IF(H542="I",N542*Contagem!$U$11,IF(H542="E",N542*Contagem!$U$13,IF(H542="A",N542*Contagem!$U$12,IF(H542="T",N542*Contagem!$U$14,""))))</f>
        <v>7</v>
      </c>
      <c r="P542" s="73" t="s">
        <v>204</v>
      </c>
      <c r="Q542" s="69" t="s">
        <v>222</v>
      </c>
      <c r="R542" s="69"/>
      <c r="S542" s="69"/>
      <c r="T542" s="69"/>
      <c r="U542" s="69"/>
    </row>
    <row r="543" spans="1:21" s="66" customFormat="1" ht="13.5" customHeight="1" x14ac:dyDescent="0.25">
      <c r="A543" s="145" t="s">
        <v>261</v>
      </c>
      <c r="B543" s="146"/>
      <c r="C543" s="146"/>
      <c r="D543" s="146"/>
      <c r="E543" s="146"/>
      <c r="F543" s="147"/>
      <c r="G543" s="68"/>
      <c r="H543" s="68"/>
      <c r="I543" s="68"/>
      <c r="J543" s="68"/>
      <c r="K543" s="70" t="str">
        <f t="shared" si="64"/>
        <v/>
      </c>
      <c r="L543" s="71" t="str">
        <f t="shared" si="65"/>
        <v/>
      </c>
      <c r="M543" s="72" t="str">
        <f t="shared" si="66"/>
        <v/>
      </c>
      <c r="N543" s="70" t="str">
        <f t="shared" si="67"/>
        <v/>
      </c>
      <c r="O543" s="73" t="str">
        <f>IF(H543="I",N543*Contagem!$U$11,IF(H543="E",N543*Contagem!$U$13,IF(H543="A",N543*Contagem!$U$12,IF(H543="T",N543*Contagem!$U$14,""))))</f>
        <v/>
      </c>
      <c r="P543" s="73" t="s">
        <v>204</v>
      </c>
      <c r="Q543" s="69"/>
      <c r="R543" s="69"/>
      <c r="S543" s="69"/>
      <c r="T543" s="69"/>
      <c r="U543" s="69"/>
    </row>
    <row r="544" spans="1:21" s="66" customFormat="1" ht="13.5" customHeight="1" x14ac:dyDescent="0.25">
      <c r="A544" s="148" t="s">
        <v>263</v>
      </c>
      <c r="B544" s="149"/>
      <c r="C544" s="149"/>
      <c r="D544" s="149"/>
      <c r="E544" s="149"/>
      <c r="F544" s="150"/>
      <c r="G544" s="68" t="s">
        <v>36</v>
      </c>
      <c r="H544" s="68" t="s">
        <v>89</v>
      </c>
      <c r="I544" s="68">
        <v>35</v>
      </c>
      <c r="J544" s="91">
        <v>1</v>
      </c>
      <c r="K544" s="70" t="str">
        <f t="shared" si="64"/>
        <v>ALIL</v>
      </c>
      <c r="L544" s="71" t="str">
        <f t="shared" si="65"/>
        <v>L</v>
      </c>
      <c r="M544" s="72" t="str">
        <f t="shared" si="66"/>
        <v>Baixa</v>
      </c>
      <c r="N544" s="70">
        <f t="shared" si="67"/>
        <v>7</v>
      </c>
      <c r="O544" s="73">
        <f>IF(H544="I",N544*Contagem!$U$11,IF(H544="E",N544*Contagem!$U$13,IF(H544="A",N544*Contagem!$U$12,IF(H544="T",N544*Contagem!$U$14,""))))</f>
        <v>7</v>
      </c>
      <c r="P544" s="73" t="s">
        <v>204</v>
      </c>
      <c r="Q544" s="69" t="s">
        <v>263</v>
      </c>
      <c r="R544" s="69"/>
      <c r="S544" s="69"/>
      <c r="T544" s="69"/>
      <c r="U544" s="69"/>
    </row>
    <row r="545" spans="1:21" s="66" customFormat="1" ht="13.5" customHeight="1" x14ac:dyDescent="0.25">
      <c r="A545" s="145" t="s">
        <v>271</v>
      </c>
      <c r="B545" s="146"/>
      <c r="C545" s="146"/>
      <c r="D545" s="146"/>
      <c r="E545" s="146"/>
      <c r="F545" s="147"/>
      <c r="G545" s="68"/>
      <c r="H545" s="68"/>
      <c r="I545" s="68"/>
      <c r="J545" s="68"/>
      <c r="K545" s="70" t="str">
        <f t="shared" si="64"/>
        <v/>
      </c>
      <c r="L545" s="71" t="str">
        <f t="shared" si="65"/>
        <v/>
      </c>
      <c r="M545" s="72" t="str">
        <f t="shared" si="66"/>
        <v/>
      </c>
      <c r="N545" s="70" t="str">
        <f t="shared" si="67"/>
        <v/>
      </c>
      <c r="O545" s="73" t="str">
        <f>IF(H545="I",N545*Contagem!$U$11,IF(H545="E",N545*Contagem!$U$13,IF(H545="A",N545*Contagem!$U$12,IF(H545="T",N545*Contagem!$U$14,""))))</f>
        <v/>
      </c>
      <c r="P545" s="73" t="s">
        <v>274</v>
      </c>
      <c r="Q545" s="122"/>
      <c r="R545" s="69"/>
      <c r="S545" s="69"/>
      <c r="T545" s="69"/>
      <c r="U545" s="69"/>
    </row>
    <row r="546" spans="1:21" s="66" customFormat="1" ht="13.5" customHeight="1" x14ac:dyDescent="0.25">
      <c r="A546" s="148" t="s">
        <v>276</v>
      </c>
      <c r="B546" s="149"/>
      <c r="C546" s="149"/>
      <c r="D546" s="149"/>
      <c r="E546" s="149"/>
      <c r="F546" s="150"/>
      <c r="G546" s="68" t="s">
        <v>36</v>
      </c>
      <c r="H546" s="68" t="s">
        <v>279</v>
      </c>
      <c r="I546" s="68">
        <v>2</v>
      </c>
      <c r="J546" s="68">
        <v>1</v>
      </c>
      <c r="K546" s="70" t="str">
        <f t="shared" si="64"/>
        <v>ALIL</v>
      </c>
      <c r="L546" s="71" t="str">
        <f t="shared" si="65"/>
        <v>L</v>
      </c>
      <c r="M546" s="72" t="str">
        <f t="shared" si="66"/>
        <v>Baixa</v>
      </c>
      <c r="N546" s="70">
        <f t="shared" si="67"/>
        <v>7</v>
      </c>
      <c r="O546" s="73">
        <f>IF(H546="I",N546*Contagem!$U$11,IF(H546="E",N546*Contagem!$U$13,IF(H546="A",N546*Contagem!$U$12,IF(H546="T",N546*Contagem!$U$14,""))))</f>
        <v>3.5</v>
      </c>
      <c r="P546" s="73" t="s">
        <v>274</v>
      </c>
      <c r="Q546" s="122" t="s">
        <v>276</v>
      </c>
      <c r="R546" s="69"/>
      <c r="S546" s="69"/>
      <c r="T546" s="69"/>
      <c r="U546" s="69"/>
    </row>
    <row r="547" spans="1:21" s="66" customFormat="1" ht="13.5" customHeight="1" x14ac:dyDescent="0.25">
      <c r="A547" s="145" t="s">
        <v>288</v>
      </c>
      <c r="B547" s="146"/>
      <c r="C547" s="146"/>
      <c r="D547" s="146"/>
      <c r="E547" s="146"/>
      <c r="F547" s="147"/>
      <c r="G547" s="68"/>
      <c r="H547" s="68"/>
      <c r="I547" s="68"/>
      <c r="J547" s="68"/>
      <c r="K547" s="70" t="str">
        <f t="shared" si="64"/>
        <v/>
      </c>
      <c r="L547" s="71" t="str">
        <f t="shared" si="65"/>
        <v/>
      </c>
      <c r="M547" s="72" t="str">
        <f t="shared" si="66"/>
        <v/>
      </c>
      <c r="N547" s="70" t="str">
        <f t="shared" si="67"/>
        <v/>
      </c>
      <c r="O547" s="73" t="str">
        <f>IF(H547="I",N547*Contagem!$U$11,IF(H547="E",N547*Contagem!$U$13,IF(H547="A",N547*Contagem!$U$12,IF(H547="T",N547*Contagem!$U$14,""))))</f>
        <v/>
      </c>
      <c r="P547" s="73" t="s">
        <v>204</v>
      </c>
      <c r="Q547" s="69"/>
      <c r="R547" s="69"/>
      <c r="S547" s="69"/>
      <c r="T547" s="69"/>
      <c r="U547" s="69"/>
    </row>
    <row r="548" spans="1:21" s="66" customFormat="1" ht="13.5" customHeight="1" x14ac:dyDescent="0.25">
      <c r="A548" s="148" t="s">
        <v>292</v>
      </c>
      <c r="B548" s="149"/>
      <c r="C548" s="149"/>
      <c r="D548" s="149"/>
      <c r="E548" s="149"/>
      <c r="F548" s="150"/>
      <c r="G548" s="68" t="s">
        <v>36</v>
      </c>
      <c r="H548" s="68" t="s">
        <v>89</v>
      </c>
      <c r="I548" s="68">
        <v>12</v>
      </c>
      <c r="J548" s="68">
        <v>1</v>
      </c>
      <c r="K548" s="70" t="str">
        <f t="shared" si="64"/>
        <v>ALIL</v>
      </c>
      <c r="L548" s="71" t="str">
        <f t="shared" si="65"/>
        <v>L</v>
      </c>
      <c r="M548" s="72" t="str">
        <f t="shared" si="66"/>
        <v>Baixa</v>
      </c>
      <c r="N548" s="70">
        <f t="shared" si="67"/>
        <v>7</v>
      </c>
      <c r="O548" s="73">
        <f>IF(H548="I",N548*Contagem!$U$11,IF(H548="E",N548*Contagem!$U$13,IF(H548="A",N548*Contagem!$U$12,IF(H548="T",N548*Contagem!$U$14,""))))</f>
        <v>7</v>
      </c>
      <c r="P548" s="73" t="s">
        <v>204</v>
      </c>
      <c r="Q548" s="69" t="s">
        <v>292</v>
      </c>
      <c r="R548" s="69"/>
      <c r="S548" s="69"/>
      <c r="T548" s="69"/>
      <c r="U548" s="69"/>
    </row>
    <row r="549" spans="1:21" s="66" customFormat="1" ht="13.5" customHeight="1" x14ac:dyDescent="0.25">
      <c r="A549" s="145" t="s">
        <v>293</v>
      </c>
      <c r="B549" s="146"/>
      <c r="C549" s="146"/>
      <c r="D549" s="146"/>
      <c r="E549" s="146"/>
      <c r="F549" s="147"/>
      <c r="G549" s="68"/>
      <c r="H549" s="68"/>
      <c r="I549" s="68"/>
      <c r="J549" s="68"/>
      <c r="K549" s="70" t="str">
        <f t="shared" si="64"/>
        <v/>
      </c>
      <c r="L549" s="71" t="str">
        <f t="shared" si="65"/>
        <v/>
      </c>
      <c r="M549" s="72" t="str">
        <f t="shared" si="66"/>
        <v/>
      </c>
      <c r="N549" s="70" t="str">
        <f t="shared" si="67"/>
        <v/>
      </c>
      <c r="O549" s="73" t="str">
        <f>IF(H549="I",N549*Contagem!$U$11,IF(H549="E",N549*Contagem!$U$13,IF(H549="A",N549*Contagem!$U$12,IF(H549="T",N549*Contagem!$U$14,""))))</f>
        <v/>
      </c>
      <c r="P549" s="73" t="s">
        <v>204</v>
      </c>
      <c r="Q549" s="69"/>
      <c r="R549" s="69"/>
      <c r="S549" s="69"/>
      <c r="T549" s="69"/>
      <c r="U549" s="69"/>
    </row>
    <row r="550" spans="1:21" s="66" customFormat="1" ht="13.5" customHeight="1" x14ac:dyDescent="0.25">
      <c r="A550" s="148" t="s">
        <v>298</v>
      </c>
      <c r="B550" s="149"/>
      <c r="C550" s="149"/>
      <c r="D550" s="149"/>
      <c r="E550" s="149"/>
      <c r="F550" s="150"/>
      <c r="G550" s="68" t="s">
        <v>36</v>
      </c>
      <c r="H550" s="68" t="s">
        <v>89</v>
      </c>
      <c r="I550" s="68">
        <v>8</v>
      </c>
      <c r="J550" s="68">
        <v>1</v>
      </c>
      <c r="K550" s="70" t="str">
        <f t="shared" si="64"/>
        <v>ALIL</v>
      </c>
      <c r="L550" s="71" t="str">
        <f t="shared" si="65"/>
        <v>L</v>
      </c>
      <c r="M550" s="72" t="str">
        <f t="shared" si="66"/>
        <v>Baixa</v>
      </c>
      <c r="N550" s="70">
        <f t="shared" si="67"/>
        <v>7</v>
      </c>
      <c r="O550" s="73">
        <f>IF(H550="I",N550*Contagem!$U$11,IF(H550="E",N550*Contagem!$U$13,IF(H550="A",N550*Contagem!$U$12,IF(H550="T",N550*Contagem!$U$14,""))))</f>
        <v>7</v>
      </c>
      <c r="P550" s="73" t="s">
        <v>204</v>
      </c>
      <c r="Q550" s="69" t="s">
        <v>298</v>
      </c>
      <c r="R550" s="69"/>
      <c r="S550" s="69"/>
      <c r="T550" s="69"/>
      <c r="U550" s="69"/>
    </row>
    <row r="551" spans="1:21" s="66" customFormat="1" ht="13.5" customHeight="1" x14ac:dyDescent="0.25">
      <c r="A551" s="145" t="s">
        <v>303</v>
      </c>
      <c r="B551" s="146"/>
      <c r="C551" s="146"/>
      <c r="D551" s="146"/>
      <c r="E551" s="146"/>
      <c r="F551" s="147"/>
      <c r="G551" s="68"/>
      <c r="H551" s="68"/>
      <c r="I551" s="68"/>
      <c r="J551" s="68"/>
      <c r="K551" s="70" t="str">
        <f t="shared" si="64"/>
        <v/>
      </c>
      <c r="L551" s="71" t="str">
        <f t="shared" si="65"/>
        <v/>
      </c>
      <c r="M551" s="72" t="str">
        <f t="shared" si="66"/>
        <v/>
      </c>
      <c r="N551" s="70" t="str">
        <f t="shared" si="67"/>
        <v/>
      </c>
      <c r="O551" s="73" t="str">
        <f>IF(H551="I",N551*Contagem!$U$11,IF(H551="E",N551*Contagem!$U$13,IF(H551="A",N551*Contagem!$U$12,IF(H551="T",N551*Contagem!$U$14,""))))</f>
        <v/>
      </c>
      <c r="P551" s="73" t="s">
        <v>204</v>
      </c>
      <c r="Q551" s="69"/>
      <c r="R551" s="69"/>
      <c r="S551" s="69"/>
      <c r="T551" s="69"/>
      <c r="U551" s="69"/>
    </row>
    <row r="552" spans="1:21" s="66" customFormat="1" ht="13.5" customHeight="1" x14ac:dyDescent="0.25">
      <c r="A552" s="148" t="s">
        <v>305</v>
      </c>
      <c r="B552" s="149"/>
      <c r="C552" s="149"/>
      <c r="D552" s="149"/>
      <c r="E552" s="149"/>
      <c r="F552" s="150"/>
      <c r="G552" s="68" t="s">
        <v>36</v>
      </c>
      <c r="H552" s="68" t="s">
        <v>89</v>
      </c>
      <c r="I552" s="68">
        <v>4</v>
      </c>
      <c r="J552" s="68">
        <v>1</v>
      </c>
      <c r="K552" s="70" t="str">
        <f t="shared" si="64"/>
        <v>ALIL</v>
      </c>
      <c r="L552" s="71" t="str">
        <f t="shared" si="65"/>
        <v>L</v>
      </c>
      <c r="M552" s="72" t="str">
        <f t="shared" si="66"/>
        <v>Baixa</v>
      </c>
      <c r="N552" s="70">
        <f t="shared" si="67"/>
        <v>7</v>
      </c>
      <c r="O552" s="73">
        <f>IF(H552="I",N552*Contagem!$U$11,IF(H552="E",N552*Contagem!$U$13,IF(H552="A",N552*Contagem!$U$12,IF(H552="T",N552*Contagem!$U$14,""))))</f>
        <v>7</v>
      </c>
      <c r="P552" s="73" t="s">
        <v>204</v>
      </c>
      <c r="Q552" s="69" t="s">
        <v>305</v>
      </c>
      <c r="R552" s="69"/>
      <c r="S552" s="69"/>
      <c r="T552" s="69"/>
      <c r="U552" s="69"/>
    </row>
    <row r="553" spans="1:21" s="66" customFormat="1" ht="13.5" customHeight="1" x14ac:dyDescent="0.25">
      <c r="A553" s="145" t="s">
        <v>308</v>
      </c>
      <c r="B553" s="146"/>
      <c r="C553" s="146"/>
      <c r="D553" s="146"/>
      <c r="E553" s="146"/>
      <c r="F553" s="147"/>
      <c r="G553" s="68"/>
      <c r="H553" s="68"/>
      <c r="I553" s="68"/>
      <c r="J553" s="68"/>
      <c r="K553" s="70" t="str">
        <f t="shared" si="64"/>
        <v/>
      </c>
      <c r="L553" s="71" t="str">
        <f t="shared" si="65"/>
        <v/>
      </c>
      <c r="M553" s="72" t="str">
        <f t="shared" si="66"/>
        <v/>
      </c>
      <c r="N553" s="70" t="str">
        <f t="shared" si="67"/>
        <v/>
      </c>
      <c r="O553" s="73" t="str">
        <f>IF(H553="I",N553*Contagem!$U$11,IF(H553="E",N553*Contagem!$U$13,IF(H553="A",N553*Contagem!$U$12,IF(H553="T",N553*Contagem!$U$14,""))))</f>
        <v/>
      </c>
      <c r="P553" s="73" t="s">
        <v>204</v>
      </c>
      <c r="Q553" s="69"/>
      <c r="R553" s="69"/>
      <c r="S553" s="69"/>
      <c r="T553" s="69"/>
      <c r="U553" s="69"/>
    </row>
    <row r="554" spans="1:21" s="66" customFormat="1" ht="13.5" customHeight="1" x14ac:dyDescent="0.25">
      <c r="A554" s="148" t="s">
        <v>312</v>
      </c>
      <c r="B554" s="149"/>
      <c r="C554" s="149"/>
      <c r="D554" s="149"/>
      <c r="E554" s="149"/>
      <c r="F554" s="150"/>
      <c r="G554" s="68" t="s">
        <v>36</v>
      </c>
      <c r="H554" s="68" t="s">
        <v>89</v>
      </c>
      <c r="I554" s="68">
        <v>34</v>
      </c>
      <c r="J554" s="68">
        <v>2</v>
      </c>
      <c r="K554" s="70" t="str">
        <f t="shared" si="64"/>
        <v>ALIA</v>
      </c>
      <c r="L554" s="71" t="str">
        <f t="shared" si="65"/>
        <v>A</v>
      </c>
      <c r="M554" s="72" t="str">
        <f t="shared" si="66"/>
        <v>Média</v>
      </c>
      <c r="N554" s="70">
        <f t="shared" si="67"/>
        <v>10</v>
      </c>
      <c r="O554" s="73">
        <f>IF(H554="I",N554*Contagem!$U$11,IF(H554="E",N554*Contagem!$U$13,IF(H554="A",N554*Contagem!$U$12,IF(H554="T",N554*Contagem!$U$14,""))))</f>
        <v>10</v>
      </c>
      <c r="P554" s="73" t="s">
        <v>204</v>
      </c>
      <c r="Q554" s="69" t="s">
        <v>442</v>
      </c>
      <c r="R554" s="69"/>
      <c r="S554" s="69"/>
      <c r="T554" s="69"/>
      <c r="U554" s="69"/>
    </row>
    <row r="555" spans="1:21" s="66" customFormat="1" ht="13.5" customHeight="1" x14ac:dyDescent="0.25">
      <c r="A555" s="145" t="s">
        <v>313</v>
      </c>
      <c r="B555" s="146"/>
      <c r="C555" s="146"/>
      <c r="D555" s="146"/>
      <c r="E555" s="146"/>
      <c r="F555" s="147"/>
      <c r="G555" s="68"/>
      <c r="H555" s="68"/>
      <c r="I555" s="68"/>
      <c r="J555" s="91"/>
      <c r="K555" s="70" t="str">
        <f t="shared" si="64"/>
        <v/>
      </c>
      <c r="L555" s="71" t="str">
        <f t="shared" si="65"/>
        <v/>
      </c>
      <c r="M555" s="72" t="str">
        <f t="shared" si="66"/>
        <v/>
      </c>
      <c r="N555" s="70" t="str">
        <f t="shared" si="67"/>
        <v/>
      </c>
      <c r="O555" s="73" t="str">
        <f>IF(H555="I",N555*Contagem!$U$11,IF(H555="E",N555*Contagem!$U$13,IF(H555="A",N555*Contagem!$U$12,IF(H555="T",N555*Contagem!$U$14,""))))</f>
        <v/>
      </c>
      <c r="P555" s="73" t="s">
        <v>204</v>
      </c>
      <c r="Q555" s="69"/>
      <c r="R555" s="69"/>
      <c r="S555" s="69"/>
      <c r="T555" s="69"/>
      <c r="U555" s="69"/>
    </row>
    <row r="556" spans="1:21" s="66" customFormat="1" ht="13.5" customHeight="1" x14ac:dyDescent="0.25">
      <c r="A556" s="148" t="s">
        <v>315</v>
      </c>
      <c r="B556" s="149"/>
      <c r="C556" s="149"/>
      <c r="D556" s="149"/>
      <c r="E556" s="149"/>
      <c r="F556" s="150"/>
      <c r="G556" s="68" t="s">
        <v>36</v>
      </c>
      <c r="H556" s="68" t="s">
        <v>89</v>
      </c>
      <c r="I556" s="68">
        <v>8</v>
      </c>
      <c r="J556" s="68">
        <v>1</v>
      </c>
      <c r="K556" s="70" t="str">
        <f t="shared" si="64"/>
        <v>ALIL</v>
      </c>
      <c r="L556" s="71" t="str">
        <f t="shared" si="65"/>
        <v>L</v>
      </c>
      <c r="M556" s="72" t="str">
        <f t="shared" si="66"/>
        <v>Baixa</v>
      </c>
      <c r="N556" s="70">
        <f t="shared" si="67"/>
        <v>7</v>
      </c>
      <c r="O556" s="73">
        <f>IF(H556="I",N556*Contagem!$U$11,IF(H556="E",N556*Contagem!$U$13,IF(H556="A",N556*Contagem!$U$12,IF(H556="T",N556*Contagem!$U$14,""))))</f>
        <v>7</v>
      </c>
      <c r="P556" s="73" t="s">
        <v>204</v>
      </c>
      <c r="Q556" s="64" t="s">
        <v>315</v>
      </c>
      <c r="R556" s="64"/>
      <c r="S556" s="64"/>
      <c r="T556" s="64"/>
      <c r="U556" s="64"/>
    </row>
    <row r="557" spans="1:21" s="66" customFormat="1" ht="13.5" customHeight="1" x14ac:dyDescent="0.25">
      <c r="A557" s="145" t="s">
        <v>323</v>
      </c>
      <c r="B557" s="146"/>
      <c r="C557" s="146"/>
      <c r="D557" s="146"/>
      <c r="E557" s="146"/>
      <c r="F557" s="147"/>
      <c r="G557" s="68"/>
      <c r="H557" s="68"/>
      <c r="I557" s="68"/>
      <c r="J557" s="68"/>
      <c r="K557" s="70" t="str">
        <f t="shared" si="64"/>
        <v/>
      </c>
      <c r="L557" s="71" t="str">
        <f t="shared" si="65"/>
        <v/>
      </c>
      <c r="M557" s="72" t="str">
        <f t="shared" si="66"/>
        <v/>
      </c>
      <c r="N557" s="70" t="str">
        <f t="shared" si="67"/>
        <v/>
      </c>
      <c r="O557" s="73" t="str">
        <f>IF(H557="I",N557*Contagem!$U$11,IF(H557="E",N557*Contagem!$U$13,IF(H557="A",N557*Contagem!$U$12,IF(H557="T",N557*Contagem!$U$14,""))))</f>
        <v/>
      </c>
      <c r="P557" s="73" t="s">
        <v>204</v>
      </c>
      <c r="Q557" s="90"/>
      <c r="R557" s="90"/>
      <c r="S557" s="90"/>
      <c r="T557" s="90"/>
      <c r="U557" s="90"/>
    </row>
    <row r="558" spans="1:21" s="66" customFormat="1" ht="13.5" customHeight="1" x14ac:dyDescent="0.25">
      <c r="A558" s="148" t="s">
        <v>326</v>
      </c>
      <c r="B558" s="149"/>
      <c r="C558" s="149"/>
      <c r="D558" s="149"/>
      <c r="E558" s="149"/>
      <c r="F558" s="150"/>
      <c r="G558" s="68" t="s">
        <v>36</v>
      </c>
      <c r="H558" s="68" t="s">
        <v>89</v>
      </c>
      <c r="I558" s="68">
        <v>10</v>
      </c>
      <c r="J558" s="68">
        <v>1</v>
      </c>
      <c r="K558" s="70" t="str">
        <f t="shared" si="64"/>
        <v>ALIL</v>
      </c>
      <c r="L558" s="71" t="str">
        <f t="shared" si="65"/>
        <v>L</v>
      </c>
      <c r="M558" s="72" t="str">
        <f t="shared" si="66"/>
        <v>Baixa</v>
      </c>
      <c r="N558" s="70">
        <f t="shared" si="67"/>
        <v>7</v>
      </c>
      <c r="O558" s="73">
        <f>IF(H558="I",N558*Contagem!$U$11,IF(H558="E",N558*Contagem!$U$13,IF(H558="A",N558*Contagem!$U$12,IF(H558="T",N558*Contagem!$U$14,""))))</f>
        <v>7</v>
      </c>
      <c r="P558" s="73" t="s">
        <v>204</v>
      </c>
      <c r="Q558" s="90" t="s">
        <v>326</v>
      </c>
      <c r="R558" s="90"/>
      <c r="S558" s="90"/>
      <c r="T558" s="90"/>
      <c r="U558" s="90"/>
    </row>
    <row r="559" spans="1:21" s="66" customFormat="1" ht="13.5" customHeight="1" x14ac:dyDescent="0.25">
      <c r="A559" s="145" t="s">
        <v>335</v>
      </c>
      <c r="B559" s="146"/>
      <c r="C559" s="146"/>
      <c r="D559" s="146"/>
      <c r="E559" s="146"/>
      <c r="F559" s="147"/>
      <c r="G559" s="68"/>
      <c r="H559" s="68"/>
      <c r="I559" s="68"/>
      <c r="J559" s="68"/>
      <c r="K559" s="70" t="str">
        <f t="shared" si="64"/>
        <v/>
      </c>
      <c r="L559" s="71" t="str">
        <f t="shared" si="65"/>
        <v/>
      </c>
      <c r="M559" s="72" t="str">
        <f t="shared" si="66"/>
        <v/>
      </c>
      <c r="N559" s="70" t="str">
        <f t="shared" si="67"/>
        <v/>
      </c>
      <c r="O559" s="73" t="str">
        <f>IF(H559="I",N559*Contagem!$U$11,IF(H559="E",N559*Contagem!$U$13,IF(H559="A",N559*Contagem!$U$12,IF(H559="T",N559*Contagem!$U$14,""))))</f>
        <v/>
      </c>
      <c r="P559" s="73" t="s">
        <v>204</v>
      </c>
      <c r="Q559" s="90"/>
      <c r="R559" s="90"/>
      <c r="S559" s="90"/>
      <c r="T559" s="90"/>
      <c r="U559" s="90"/>
    </row>
    <row r="560" spans="1:21" s="66" customFormat="1" ht="13.5" customHeight="1" x14ac:dyDescent="0.25">
      <c r="A560" s="148" t="s">
        <v>337</v>
      </c>
      <c r="B560" s="149"/>
      <c r="C560" s="149"/>
      <c r="D560" s="149"/>
      <c r="E560" s="149"/>
      <c r="F560" s="150"/>
      <c r="G560" s="68" t="s">
        <v>36</v>
      </c>
      <c r="H560" s="68" t="s">
        <v>89</v>
      </c>
      <c r="I560" s="68">
        <v>35</v>
      </c>
      <c r="J560" s="68">
        <v>1</v>
      </c>
      <c r="K560" s="70" t="str">
        <f t="shared" si="64"/>
        <v>ALIL</v>
      </c>
      <c r="L560" s="71" t="str">
        <f t="shared" si="65"/>
        <v>L</v>
      </c>
      <c r="M560" s="72" t="str">
        <f t="shared" si="66"/>
        <v>Baixa</v>
      </c>
      <c r="N560" s="70">
        <f t="shared" si="67"/>
        <v>7</v>
      </c>
      <c r="O560" s="73">
        <f>IF(H560="I",N560*Contagem!$U$11,IF(H560="E",N560*Contagem!$U$13,IF(H560="A",N560*Contagem!$U$12,IF(H560="T",N560*Contagem!$U$14,""))))</f>
        <v>7</v>
      </c>
      <c r="P560" s="73" t="s">
        <v>204</v>
      </c>
      <c r="Q560" s="90" t="s">
        <v>337</v>
      </c>
      <c r="R560" s="90"/>
      <c r="S560" s="90"/>
      <c r="T560" s="90"/>
      <c r="U560" s="90"/>
    </row>
    <row r="561" spans="1:21" s="66" customFormat="1" ht="13.5" customHeight="1" x14ac:dyDescent="0.25">
      <c r="A561" s="145" t="s">
        <v>343</v>
      </c>
      <c r="B561" s="146"/>
      <c r="C561" s="146"/>
      <c r="D561" s="146"/>
      <c r="E561" s="146"/>
      <c r="F561" s="147"/>
      <c r="G561" s="68"/>
      <c r="H561" s="68"/>
      <c r="I561" s="68"/>
      <c r="J561" s="68"/>
      <c r="K561" s="70" t="str">
        <f t="shared" si="64"/>
        <v/>
      </c>
      <c r="L561" s="71" t="str">
        <f t="shared" si="65"/>
        <v/>
      </c>
      <c r="M561" s="72" t="str">
        <f t="shared" si="66"/>
        <v/>
      </c>
      <c r="N561" s="70" t="str">
        <f t="shared" si="67"/>
        <v/>
      </c>
      <c r="O561" s="73" t="str">
        <f>IF(H561="I",N561*Contagem!$U$11,IF(H561="E",N561*Contagem!$U$13,IF(H561="A",N561*Contagem!$U$12,IF(H561="T",N561*Contagem!$U$14,""))))</f>
        <v/>
      </c>
      <c r="P561" s="73" t="s">
        <v>80</v>
      </c>
      <c r="Q561" s="122"/>
      <c r="R561" s="119"/>
      <c r="S561" s="119"/>
      <c r="T561" s="119"/>
      <c r="U561" s="119"/>
    </row>
    <row r="562" spans="1:21" s="66" customFormat="1" ht="13.5" customHeight="1" x14ac:dyDescent="0.25">
      <c r="A562" s="148" t="s">
        <v>349</v>
      </c>
      <c r="B562" s="149"/>
      <c r="C562" s="149"/>
      <c r="D562" s="149"/>
      <c r="E562" s="149"/>
      <c r="F562" s="150"/>
      <c r="G562" s="68" t="s">
        <v>36</v>
      </c>
      <c r="H562" s="68" t="s">
        <v>279</v>
      </c>
      <c r="I562" s="68">
        <v>28</v>
      </c>
      <c r="J562" s="68">
        <v>1</v>
      </c>
      <c r="K562" s="70" t="str">
        <f t="shared" si="64"/>
        <v>ALIL</v>
      </c>
      <c r="L562" s="71" t="str">
        <f t="shared" si="65"/>
        <v>L</v>
      </c>
      <c r="M562" s="72" t="str">
        <f t="shared" si="66"/>
        <v>Baixa</v>
      </c>
      <c r="N562" s="70">
        <f t="shared" si="67"/>
        <v>7</v>
      </c>
      <c r="O562" s="73">
        <f>IF(H562="I",N562*Contagem!$U$11,IF(H562="E",N562*Contagem!$U$13,IF(H562="A",N562*Contagem!$U$12,IF(H562="T",N562*Contagem!$U$14,""))))</f>
        <v>3.5</v>
      </c>
      <c r="P562" s="73" t="s">
        <v>80</v>
      </c>
      <c r="Q562" s="122" t="s">
        <v>349</v>
      </c>
      <c r="R562" s="119"/>
      <c r="S562" s="119"/>
      <c r="T562" s="119"/>
      <c r="U562" s="119"/>
    </row>
    <row r="563" spans="1:21" s="66" customFormat="1" ht="13.5" customHeight="1" x14ac:dyDescent="0.25">
      <c r="A563" s="148" t="s">
        <v>350</v>
      </c>
      <c r="B563" s="149"/>
      <c r="C563" s="149"/>
      <c r="D563" s="149"/>
      <c r="E563" s="149"/>
      <c r="F563" s="150"/>
      <c r="G563" s="68" t="s">
        <v>36</v>
      </c>
      <c r="H563" s="68" t="s">
        <v>279</v>
      </c>
      <c r="I563" s="68">
        <v>6</v>
      </c>
      <c r="J563" s="68">
        <v>1</v>
      </c>
      <c r="K563" s="70" t="str">
        <f t="shared" si="64"/>
        <v>ALIL</v>
      </c>
      <c r="L563" s="71" t="str">
        <f t="shared" si="65"/>
        <v>L</v>
      </c>
      <c r="M563" s="72" t="str">
        <f t="shared" si="66"/>
        <v>Baixa</v>
      </c>
      <c r="N563" s="70">
        <f t="shared" si="67"/>
        <v>7</v>
      </c>
      <c r="O563" s="73">
        <f>IF(H563="I",N563*Contagem!$U$11,IF(H563="E",N563*Contagem!$U$13,IF(H563="A",N563*Contagem!$U$12,IF(H563="T",N563*Contagem!$U$14,""))))</f>
        <v>3.5</v>
      </c>
      <c r="P563" s="73" t="s">
        <v>80</v>
      </c>
      <c r="Q563" s="122" t="s">
        <v>350</v>
      </c>
      <c r="R563" s="119"/>
      <c r="S563" s="119"/>
      <c r="T563" s="119"/>
      <c r="U563" s="119"/>
    </row>
    <row r="564" spans="1:21" s="66" customFormat="1" ht="13.5" customHeight="1" x14ac:dyDescent="0.25">
      <c r="A564" s="148" t="s">
        <v>351</v>
      </c>
      <c r="B564" s="149"/>
      <c r="C564" s="149"/>
      <c r="D564" s="149"/>
      <c r="E564" s="149"/>
      <c r="F564" s="150"/>
      <c r="G564" s="68" t="s">
        <v>36</v>
      </c>
      <c r="H564" s="68" t="s">
        <v>279</v>
      </c>
      <c r="I564" s="68">
        <v>12</v>
      </c>
      <c r="J564" s="68">
        <v>1</v>
      </c>
      <c r="K564" s="70" t="str">
        <f t="shared" si="64"/>
        <v>ALIL</v>
      </c>
      <c r="L564" s="71" t="str">
        <f t="shared" si="65"/>
        <v>L</v>
      </c>
      <c r="M564" s="72" t="str">
        <f t="shared" si="66"/>
        <v>Baixa</v>
      </c>
      <c r="N564" s="70">
        <f t="shared" si="67"/>
        <v>7</v>
      </c>
      <c r="O564" s="73">
        <f>IF(H564="I",N564*Contagem!$U$11,IF(H564="E",N564*Contagem!$U$13,IF(H564="A",N564*Contagem!$U$12,IF(H564="T",N564*Contagem!$U$14,""))))</f>
        <v>3.5</v>
      </c>
      <c r="P564" s="73" t="s">
        <v>80</v>
      </c>
      <c r="Q564" s="122" t="s">
        <v>351</v>
      </c>
      <c r="R564" s="119"/>
      <c r="S564" s="119"/>
      <c r="T564" s="119"/>
      <c r="U564" s="119"/>
    </row>
    <row r="565" spans="1:21" s="66" customFormat="1" ht="13.5" customHeight="1" x14ac:dyDescent="0.25">
      <c r="A565" s="148" t="s">
        <v>352</v>
      </c>
      <c r="B565" s="149"/>
      <c r="C565" s="149"/>
      <c r="D565" s="149"/>
      <c r="E565" s="149"/>
      <c r="F565" s="150"/>
      <c r="G565" s="68" t="s">
        <v>36</v>
      </c>
      <c r="H565" s="68" t="s">
        <v>279</v>
      </c>
      <c r="I565" s="68">
        <v>18</v>
      </c>
      <c r="J565" s="68">
        <v>1</v>
      </c>
      <c r="K565" s="70" t="str">
        <f t="shared" si="64"/>
        <v>ALIL</v>
      </c>
      <c r="L565" s="71" t="str">
        <f t="shared" si="65"/>
        <v>L</v>
      </c>
      <c r="M565" s="72" t="str">
        <f t="shared" si="66"/>
        <v>Baixa</v>
      </c>
      <c r="N565" s="70">
        <f t="shared" si="67"/>
        <v>7</v>
      </c>
      <c r="O565" s="73">
        <f>IF(H565="I",N565*Contagem!$U$11,IF(H565="E",N565*Contagem!$U$13,IF(H565="A",N565*Contagem!$U$12,IF(H565="T",N565*Contagem!$U$14,""))))</f>
        <v>3.5</v>
      </c>
      <c r="P565" s="73" t="s">
        <v>80</v>
      </c>
      <c r="Q565" s="122" t="s">
        <v>352</v>
      </c>
      <c r="R565" s="119"/>
      <c r="S565" s="119"/>
      <c r="T565" s="119"/>
      <c r="U565" s="119"/>
    </row>
    <row r="566" spans="1:21" s="66" customFormat="1" ht="13.5" customHeight="1" x14ac:dyDescent="0.25">
      <c r="A566" s="145" t="s">
        <v>88</v>
      </c>
      <c r="B566" s="146"/>
      <c r="C566" s="146"/>
      <c r="D566" s="146"/>
      <c r="E566" s="146"/>
      <c r="F566" s="147"/>
      <c r="G566" s="68"/>
      <c r="H566" s="68"/>
      <c r="I566" s="68"/>
      <c r="J566" s="68"/>
      <c r="K566" s="70" t="str">
        <f t="shared" si="64"/>
        <v/>
      </c>
      <c r="L566" s="71" t="str">
        <f t="shared" si="65"/>
        <v/>
      </c>
      <c r="M566" s="72" t="str">
        <f t="shared" si="66"/>
        <v/>
      </c>
      <c r="N566" s="70" t="str">
        <f t="shared" si="67"/>
        <v/>
      </c>
      <c r="O566" s="73" t="str">
        <f>IF(H566="I",N566*Contagem!$U$11,IF(H566="E",N566*Contagem!$U$13,IF(H566="A",N566*Contagem!$U$12,IF(H566="T",N566*Contagem!$U$14,""))))</f>
        <v/>
      </c>
      <c r="P566" s="73" t="s">
        <v>80</v>
      </c>
      <c r="Q566" s="122"/>
      <c r="R566" s="119"/>
      <c r="S566" s="119"/>
      <c r="T566" s="119"/>
      <c r="U566" s="119"/>
    </row>
    <row r="567" spans="1:21" s="66" customFormat="1" ht="13.5" customHeight="1" x14ac:dyDescent="0.25">
      <c r="A567" s="148" t="s">
        <v>355</v>
      </c>
      <c r="B567" s="149"/>
      <c r="C567" s="149"/>
      <c r="D567" s="149"/>
      <c r="E567" s="149"/>
      <c r="F567" s="150"/>
      <c r="G567" s="68" t="s">
        <v>36</v>
      </c>
      <c r="H567" s="68" t="s">
        <v>279</v>
      </c>
      <c r="I567" s="68">
        <v>34</v>
      </c>
      <c r="J567" s="68">
        <v>1</v>
      </c>
      <c r="K567" s="70" t="str">
        <f t="shared" si="64"/>
        <v>ALIL</v>
      </c>
      <c r="L567" s="71" t="str">
        <f t="shared" si="65"/>
        <v>L</v>
      </c>
      <c r="M567" s="72" t="str">
        <f t="shared" si="66"/>
        <v>Baixa</v>
      </c>
      <c r="N567" s="70">
        <f t="shared" si="67"/>
        <v>7</v>
      </c>
      <c r="O567" s="73">
        <f>IF(H567="I",N567*Contagem!$U$11,IF(H567="E",N567*Contagem!$U$13,IF(H567="A",N567*Contagem!$U$12,IF(H567="T",N567*Contagem!$U$14,""))))</f>
        <v>3.5</v>
      </c>
      <c r="P567" s="73" t="s">
        <v>80</v>
      </c>
      <c r="Q567" s="122" t="s">
        <v>355</v>
      </c>
      <c r="R567" s="119"/>
      <c r="S567" s="119"/>
      <c r="T567" s="119"/>
      <c r="U567" s="119"/>
    </row>
    <row r="568" spans="1:21" s="66" customFormat="1" ht="13.5" customHeight="1" x14ac:dyDescent="0.25">
      <c r="A568" s="145" t="s">
        <v>424</v>
      </c>
      <c r="B568" s="146"/>
      <c r="C568" s="146"/>
      <c r="D568" s="146"/>
      <c r="E568" s="146"/>
      <c r="F568" s="147"/>
      <c r="G568" s="68"/>
      <c r="H568" s="68"/>
      <c r="I568" s="68"/>
      <c r="J568" s="68"/>
      <c r="K568" s="70" t="str">
        <f t="shared" si="64"/>
        <v/>
      </c>
      <c r="L568" s="71" t="str">
        <f t="shared" si="65"/>
        <v/>
      </c>
      <c r="M568" s="72" t="str">
        <f t="shared" si="66"/>
        <v/>
      </c>
      <c r="N568" s="70" t="str">
        <f t="shared" si="67"/>
        <v/>
      </c>
      <c r="O568" s="73" t="str">
        <f>IF(H568="I",N568*Contagem!$U$11,IF(H568="E",N568*Contagem!$U$13,IF(H568="A",N568*Contagem!$U$12,IF(H568="T",N568*Contagem!$U$14,""))))</f>
        <v/>
      </c>
      <c r="P568" s="73" t="s">
        <v>204</v>
      </c>
      <c r="Q568" s="119"/>
      <c r="R568" s="119"/>
      <c r="S568" s="119"/>
      <c r="T568" s="119"/>
      <c r="U568" s="119"/>
    </row>
    <row r="569" spans="1:21" s="66" customFormat="1" ht="13.5" customHeight="1" x14ac:dyDescent="0.25">
      <c r="A569" s="148" t="s">
        <v>397</v>
      </c>
      <c r="B569" s="149"/>
      <c r="C569" s="149"/>
      <c r="D569" s="149"/>
      <c r="E569" s="149"/>
      <c r="F569" s="150"/>
      <c r="G569" s="68" t="s">
        <v>36</v>
      </c>
      <c r="H569" s="68" t="s">
        <v>89</v>
      </c>
      <c r="I569" s="68">
        <v>13</v>
      </c>
      <c r="J569" s="68">
        <v>2</v>
      </c>
      <c r="K569" s="70" t="str">
        <f t="shared" si="64"/>
        <v>ALIL</v>
      </c>
      <c r="L569" s="71" t="str">
        <f t="shared" si="65"/>
        <v>L</v>
      </c>
      <c r="M569" s="72" t="str">
        <f t="shared" si="66"/>
        <v>Baixa</v>
      </c>
      <c r="N569" s="70">
        <f t="shared" si="67"/>
        <v>7</v>
      </c>
      <c r="O569" s="73">
        <f>IF(H569="I",N569*Contagem!$U$11,IF(H569="E",N569*Contagem!$U$13,IF(H569="A",N569*Contagem!$U$12,IF(H569="T",N569*Contagem!$U$14,""))))</f>
        <v>7</v>
      </c>
      <c r="P569" s="73" t="s">
        <v>204</v>
      </c>
      <c r="Q569" s="90" t="s">
        <v>398</v>
      </c>
      <c r="R569" s="90"/>
      <c r="S569" s="90"/>
      <c r="T569" s="90"/>
      <c r="U569" s="90"/>
    </row>
    <row r="570" spans="1:21" s="66" customFormat="1" ht="13.5" customHeight="1" x14ac:dyDescent="0.25">
      <c r="A570" s="145" t="s">
        <v>419</v>
      </c>
      <c r="B570" s="146"/>
      <c r="C570" s="146"/>
      <c r="D570" s="146"/>
      <c r="E570" s="146"/>
      <c r="F570" s="147"/>
      <c r="G570" s="68"/>
      <c r="H570" s="68"/>
      <c r="I570" s="68"/>
      <c r="J570" s="68"/>
      <c r="K570" s="70" t="str">
        <f t="shared" si="64"/>
        <v/>
      </c>
      <c r="L570" s="71" t="str">
        <f t="shared" si="65"/>
        <v/>
      </c>
      <c r="M570" s="72" t="str">
        <f t="shared" si="66"/>
        <v/>
      </c>
      <c r="N570" s="70" t="str">
        <f t="shared" si="67"/>
        <v/>
      </c>
      <c r="O570" s="73" t="str">
        <f>IF(H570="I",N570*Contagem!$U$11,IF(H570="E",N570*Contagem!$U$13,IF(H570="A",N570*Contagem!$U$12,IF(H570="T",N570*Contagem!$U$14,""))))</f>
        <v/>
      </c>
      <c r="P570" s="73" t="s">
        <v>204</v>
      </c>
      <c r="Q570" s="90"/>
      <c r="R570" s="90"/>
      <c r="S570" s="90"/>
      <c r="T570" s="90"/>
      <c r="U570" s="90"/>
    </row>
    <row r="571" spans="1:21" s="66" customFormat="1" ht="13.5" customHeight="1" x14ac:dyDescent="0.25">
      <c r="A571" s="148" t="s">
        <v>422</v>
      </c>
      <c r="B571" s="149"/>
      <c r="C571" s="149"/>
      <c r="D571" s="149"/>
      <c r="E571" s="149"/>
      <c r="F571" s="150"/>
      <c r="G571" s="68" t="s">
        <v>36</v>
      </c>
      <c r="H571" s="68" t="s">
        <v>89</v>
      </c>
      <c r="I571" s="68">
        <v>9</v>
      </c>
      <c r="J571" s="68">
        <v>1</v>
      </c>
      <c r="K571" s="70" t="str">
        <f t="shared" si="64"/>
        <v>ALIL</v>
      </c>
      <c r="L571" s="71" t="str">
        <f t="shared" si="65"/>
        <v>L</v>
      </c>
      <c r="M571" s="72" t="str">
        <f t="shared" si="66"/>
        <v>Baixa</v>
      </c>
      <c r="N571" s="70">
        <f t="shared" si="67"/>
        <v>7</v>
      </c>
      <c r="O571" s="73">
        <f>IF(H571="I",N571*Contagem!$U$11,IF(H571="E",N571*Contagem!$U$13,IF(H571="A",N571*Contagem!$U$12,IF(H571="T",N571*Contagem!$U$14,""))))</f>
        <v>7</v>
      </c>
      <c r="P571" s="73" t="s">
        <v>204</v>
      </c>
      <c r="Q571" s="90" t="s">
        <v>422</v>
      </c>
      <c r="R571" s="90"/>
      <c r="S571" s="90"/>
      <c r="T571" s="90"/>
      <c r="U571" s="90"/>
    </row>
    <row r="572" spans="1:21" s="66" customFormat="1" ht="13.5" customHeight="1" x14ac:dyDescent="0.25">
      <c r="A572" s="145" t="s">
        <v>427</v>
      </c>
      <c r="B572" s="146"/>
      <c r="C572" s="146"/>
      <c r="D572" s="146"/>
      <c r="E572" s="146"/>
      <c r="F572" s="147"/>
      <c r="G572" s="68"/>
      <c r="H572" s="68"/>
      <c r="I572" s="68"/>
      <c r="J572" s="68"/>
      <c r="K572" s="70" t="str">
        <f t="shared" si="64"/>
        <v/>
      </c>
      <c r="L572" s="71" t="str">
        <f t="shared" si="65"/>
        <v/>
      </c>
      <c r="M572" s="72" t="str">
        <f t="shared" si="66"/>
        <v/>
      </c>
      <c r="N572" s="70" t="str">
        <f t="shared" si="67"/>
        <v/>
      </c>
      <c r="O572" s="73" t="str">
        <f>IF(H572="I",N572*Contagem!$U$11,IF(H572="E",N572*Contagem!$U$13,IF(H572="A",N572*Contagem!$U$12,IF(H572="T",N572*Contagem!$U$14,""))))</f>
        <v/>
      </c>
      <c r="P572" s="73" t="s">
        <v>204</v>
      </c>
      <c r="Q572" s="90"/>
      <c r="R572" s="90"/>
      <c r="S572" s="90"/>
      <c r="T572" s="90"/>
      <c r="U572" s="90"/>
    </row>
    <row r="573" spans="1:21" s="66" customFormat="1" ht="13.5" customHeight="1" x14ac:dyDescent="0.25">
      <c r="A573" s="148" t="s">
        <v>432</v>
      </c>
      <c r="B573" s="149"/>
      <c r="C573" s="149"/>
      <c r="D573" s="149"/>
      <c r="E573" s="149"/>
      <c r="F573" s="150"/>
      <c r="G573" s="68" t="s">
        <v>36</v>
      </c>
      <c r="H573" s="68" t="s">
        <v>89</v>
      </c>
      <c r="I573" s="68">
        <v>8</v>
      </c>
      <c r="J573" s="68">
        <v>1</v>
      </c>
      <c r="K573" s="70" t="str">
        <f t="shared" si="64"/>
        <v>ALIL</v>
      </c>
      <c r="L573" s="71" t="str">
        <f t="shared" si="65"/>
        <v>L</v>
      </c>
      <c r="M573" s="72" t="str">
        <f t="shared" si="66"/>
        <v>Baixa</v>
      </c>
      <c r="N573" s="70">
        <f t="shared" si="67"/>
        <v>7</v>
      </c>
      <c r="O573" s="73">
        <f>IF(H573="I",N573*Contagem!$U$11,IF(H573="E",N573*Contagem!$U$13,IF(H573="A",N573*Contagem!$U$12,IF(H573="T",N573*Contagem!$U$14,""))))</f>
        <v>7</v>
      </c>
      <c r="P573" s="73" t="s">
        <v>204</v>
      </c>
      <c r="Q573" s="90" t="s">
        <v>432</v>
      </c>
      <c r="R573" s="90"/>
      <c r="S573" s="90"/>
      <c r="T573" s="90"/>
      <c r="U573" s="90"/>
    </row>
    <row r="574" spans="1:21" s="66" customFormat="1" ht="13.5" customHeight="1" x14ac:dyDescent="0.25">
      <c r="A574" s="145"/>
      <c r="B574" s="146"/>
      <c r="C574" s="146"/>
      <c r="D574" s="146"/>
      <c r="E574" s="146"/>
      <c r="F574" s="147"/>
      <c r="G574" s="68"/>
      <c r="H574" s="68"/>
      <c r="I574" s="68"/>
      <c r="J574" s="68"/>
      <c r="K574" s="70" t="str">
        <f t="shared" si="64"/>
        <v/>
      </c>
      <c r="L574" s="71" t="str">
        <f t="shared" si="65"/>
        <v/>
      </c>
      <c r="M574" s="72" t="str">
        <f t="shared" si="66"/>
        <v/>
      </c>
      <c r="N574" s="70" t="str">
        <f t="shared" si="67"/>
        <v/>
      </c>
      <c r="O574" s="73" t="str">
        <f>IF(H574="I",N574*Contagem!$U$11,IF(H574="E",N574*Contagem!$U$13,IF(H574="A",N574*Contagem!$U$12,IF(H574="T",N574*Contagem!$U$14,""))))</f>
        <v/>
      </c>
      <c r="P574" s="73"/>
      <c r="Q574" s="90"/>
      <c r="R574" s="90"/>
      <c r="S574" s="90"/>
      <c r="T574" s="90"/>
      <c r="U574" s="90"/>
    </row>
    <row r="575" spans="1:21" s="66" customFormat="1" ht="13.5" customHeight="1" x14ac:dyDescent="0.25">
      <c r="A575" s="148"/>
      <c r="B575" s="149"/>
      <c r="C575" s="149"/>
      <c r="D575" s="149"/>
      <c r="E575" s="149"/>
      <c r="F575" s="150"/>
      <c r="G575" s="68"/>
      <c r="H575" s="68"/>
      <c r="I575" s="68"/>
      <c r="J575" s="68"/>
      <c r="K575" s="70" t="str">
        <f t="shared" ref="K575:K595" si="68">CONCATENATE(G575,L575)</f>
        <v/>
      </c>
      <c r="L575" s="71" t="str">
        <f t="shared" ref="L575:L595" si="69">IF(OR(ISBLANK(I575),ISBLANK(J575)),IF(OR(G575="ALI",G575="AIE"),"L",IF(ISBLANK(G575),"","A")),IF(G575="EE",IF(J575&gt;=3,IF(I575&gt;=5,"H","A"),IF(J575&gt;=2,IF(I575&gt;=16,"H",IF(I575&lt;=4,"L","A")),IF(I575&lt;=15,"L","A"))),IF(OR(G575="SE",G575="CE"),IF(J575&gt;=4,IF(I575&gt;=6,"H","A"),IF(J575&gt;=2,IF(I575&gt;=20,"H",IF(I575&lt;=5,"L","A")),IF(I575&lt;=19,"L","A"))),IF(OR(G575="ALI",G575="AIE"),IF(J575&gt;=6,IF(I575&gt;=20,"H","A"),IF(J575&gt;=2,IF(I575&gt;=51,"H",IF(I575&lt;=19,"L","A")),IF(I575&lt;=50,"L","A")))))))</f>
        <v/>
      </c>
      <c r="M575" s="72" t="str">
        <f t="shared" ref="M575:M595" si="70">IF(L575="L","Baixa",IF(L575="A","Média",IF(L575="","","Alta")))</f>
        <v/>
      </c>
      <c r="N575" s="70" t="str">
        <f t="shared" ref="N575:N595" si="71">IF(ISBLANK(G575),"",IF(G575="ALI",IF(L575="L",7,IF(L575="A",10,15)),IF(G575="AIE",IF(L575="L",5,IF(L575="A",7,10)),IF(G575="SE",IF(L575="L",4,IF(L575="A",5,7)),IF(OR(G575="EE",G575="CE"),IF(L575="L",3,IF(L575="A",4,6)))))))</f>
        <v/>
      </c>
      <c r="O575" s="73" t="str">
        <f>IF(H575="I",N575*Contagem!$U$11,IF(H575="E",N575*Contagem!$U$13,IF(H575="A",N575*Contagem!$U$12,IF(H575="T",N575*Contagem!$U$14,""))))</f>
        <v/>
      </c>
      <c r="P575" s="73"/>
      <c r="Q575" s="90"/>
      <c r="R575" s="90"/>
      <c r="S575" s="90"/>
      <c r="T575" s="90"/>
      <c r="U575" s="90"/>
    </row>
    <row r="576" spans="1:21" s="66" customFormat="1" ht="13.5" customHeight="1" x14ac:dyDescent="0.25">
      <c r="A576" s="145"/>
      <c r="B576" s="146"/>
      <c r="C576" s="146"/>
      <c r="D576" s="146"/>
      <c r="E576" s="146"/>
      <c r="F576" s="147"/>
      <c r="G576" s="68"/>
      <c r="H576" s="68"/>
      <c r="I576" s="68"/>
      <c r="J576" s="68"/>
      <c r="K576" s="70" t="str">
        <f t="shared" si="68"/>
        <v/>
      </c>
      <c r="L576" s="71" t="str">
        <f t="shared" si="69"/>
        <v/>
      </c>
      <c r="M576" s="72" t="str">
        <f t="shared" si="70"/>
        <v/>
      </c>
      <c r="N576" s="70" t="str">
        <f t="shared" si="71"/>
        <v/>
      </c>
      <c r="O576" s="73" t="str">
        <f>IF(H576="I",N576*Contagem!$U$11,IF(H576="E",N576*Contagem!$U$13,IF(H576="A",N576*Contagem!$U$12,IF(H576="T",N576*Contagem!$U$14,""))))</f>
        <v/>
      </c>
      <c r="P576" s="73"/>
      <c r="Q576" s="69"/>
      <c r="R576" s="69"/>
      <c r="S576" s="69"/>
      <c r="T576" s="69"/>
      <c r="U576" s="69"/>
    </row>
    <row r="577" spans="1:21" s="66" customFormat="1" ht="13.5" customHeight="1" x14ac:dyDescent="0.25">
      <c r="A577" s="148"/>
      <c r="B577" s="149"/>
      <c r="C577" s="149"/>
      <c r="D577" s="149"/>
      <c r="E577" s="149"/>
      <c r="F577" s="150"/>
      <c r="G577" s="68"/>
      <c r="H577" s="68"/>
      <c r="I577" s="68"/>
      <c r="J577" s="68"/>
      <c r="K577" s="70" t="str">
        <f t="shared" si="68"/>
        <v/>
      </c>
      <c r="L577" s="71" t="str">
        <f t="shared" si="69"/>
        <v/>
      </c>
      <c r="M577" s="72" t="str">
        <f t="shared" si="70"/>
        <v/>
      </c>
      <c r="N577" s="70" t="str">
        <f t="shared" si="71"/>
        <v/>
      </c>
      <c r="O577" s="73" t="str">
        <f>IF(H577="I",N577*Contagem!$U$11,IF(H577="E",N577*Contagem!$U$13,IF(H577="A",N577*Contagem!$U$12,IF(H577="T",N577*Contagem!$U$14,""))))</f>
        <v/>
      </c>
      <c r="P577" s="73"/>
      <c r="Q577" s="90"/>
      <c r="R577" s="90"/>
      <c r="S577" s="90"/>
      <c r="T577" s="90"/>
      <c r="U577" s="90"/>
    </row>
    <row r="578" spans="1:21" s="66" customFormat="1" ht="13.5" customHeight="1" x14ac:dyDescent="0.25">
      <c r="A578" s="145"/>
      <c r="B578" s="146"/>
      <c r="C578" s="146"/>
      <c r="D578" s="146"/>
      <c r="E578" s="146"/>
      <c r="F578" s="147"/>
      <c r="G578" s="68"/>
      <c r="H578" s="68"/>
      <c r="I578" s="68"/>
      <c r="J578" s="68"/>
      <c r="K578" s="70" t="str">
        <f t="shared" si="68"/>
        <v/>
      </c>
      <c r="L578" s="71" t="str">
        <f t="shared" si="69"/>
        <v/>
      </c>
      <c r="M578" s="72" t="str">
        <f t="shared" si="70"/>
        <v/>
      </c>
      <c r="N578" s="70" t="str">
        <f t="shared" si="71"/>
        <v/>
      </c>
      <c r="O578" s="73" t="str">
        <f>IF(H578="I",N578*Contagem!$U$11,IF(H578="E",N578*Contagem!$U$13,IF(H578="A",N578*Contagem!$U$12,IF(H578="T",N578*Contagem!$U$14,""))))</f>
        <v/>
      </c>
      <c r="P578" s="73"/>
      <c r="Q578" s="90"/>
      <c r="R578" s="90"/>
      <c r="S578" s="90"/>
      <c r="T578" s="90"/>
      <c r="U578" s="90"/>
    </row>
    <row r="579" spans="1:21" s="66" customFormat="1" ht="13.5" customHeight="1" x14ac:dyDescent="0.25">
      <c r="A579" s="148"/>
      <c r="B579" s="149"/>
      <c r="C579" s="149"/>
      <c r="D579" s="149"/>
      <c r="E579" s="149"/>
      <c r="F579" s="150"/>
      <c r="G579" s="68"/>
      <c r="H579" s="68"/>
      <c r="I579" s="68"/>
      <c r="J579" s="68"/>
      <c r="K579" s="70" t="str">
        <f t="shared" si="68"/>
        <v/>
      </c>
      <c r="L579" s="71" t="str">
        <f t="shared" si="69"/>
        <v/>
      </c>
      <c r="M579" s="72" t="str">
        <f t="shared" si="70"/>
        <v/>
      </c>
      <c r="N579" s="70" t="str">
        <f t="shared" si="71"/>
        <v/>
      </c>
      <c r="O579" s="73" t="str">
        <f>IF(H579="I",N579*Contagem!$U$11,IF(H579="E",N579*Contagem!$U$13,IF(H579="A",N579*Contagem!$U$12,IF(H579="T",N579*Contagem!$U$14,""))))</f>
        <v/>
      </c>
      <c r="P579" s="73"/>
      <c r="Q579" s="90"/>
      <c r="R579" s="90"/>
      <c r="S579" s="90"/>
      <c r="T579" s="90"/>
      <c r="U579" s="90"/>
    </row>
    <row r="580" spans="1:21" s="66" customFormat="1" ht="13.5" customHeight="1" x14ac:dyDescent="0.25">
      <c r="A580" s="145"/>
      <c r="B580" s="146"/>
      <c r="C580" s="146"/>
      <c r="D580" s="146"/>
      <c r="E580" s="146"/>
      <c r="F580" s="147"/>
      <c r="G580" s="68"/>
      <c r="H580" s="68"/>
      <c r="I580" s="68"/>
      <c r="J580" s="68"/>
      <c r="K580" s="70" t="str">
        <f t="shared" si="68"/>
        <v/>
      </c>
      <c r="L580" s="71" t="str">
        <f t="shared" si="69"/>
        <v/>
      </c>
      <c r="M580" s="72" t="str">
        <f t="shared" si="70"/>
        <v/>
      </c>
      <c r="N580" s="70" t="str">
        <f t="shared" si="71"/>
        <v/>
      </c>
      <c r="O580" s="73" t="str">
        <f>IF(H580="I",N580*Contagem!$U$11,IF(H580="E",N580*Contagem!$U$13,IF(H580="A",N580*Contagem!$U$12,IF(H580="T",N580*Contagem!$U$14,""))))</f>
        <v/>
      </c>
      <c r="P580" s="73"/>
      <c r="Q580" s="90"/>
      <c r="R580" s="90"/>
      <c r="S580" s="90"/>
      <c r="T580" s="90"/>
      <c r="U580" s="90"/>
    </row>
    <row r="581" spans="1:21" s="66" customFormat="1" ht="13.5" customHeight="1" x14ac:dyDescent="0.25">
      <c r="A581" s="148"/>
      <c r="B581" s="149"/>
      <c r="C581" s="149"/>
      <c r="D581" s="149"/>
      <c r="E581" s="149"/>
      <c r="F581" s="150"/>
      <c r="G581" s="68"/>
      <c r="H581" s="68"/>
      <c r="I581" s="68"/>
      <c r="J581" s="68"/>
      <c r="K581" s="70" t="str">
        <f t="shared" si="68"/>
        <v/>
      </c>
      <c r="L581" s="71" t="str">
        <f t="shared" si="69"/>
        <v/>
      </c>
      <c r="M581" s="72" t="str">
        <f t="shared" si="70"/>
        <v/>
      </c>
      <c r="N581" s="70" t="str">
        <f t="shared" si="71"/>
        <v/>
      </c>
      <c r="O581" s="73" t="str">
        <f>IF(H581="I",N581*Contagem!$U$11,IF(H581="E",N581*Contagem!$U$13,IF(H581="A",N581*Contagem!$U$12,IF(H581="T",N581*Contagem!$U$14,""))))</f>
        <v/>
      </c>
      <c r="P581" s="73"/>
      <c r="Q581" s="69"/>
      <c r="R581" s="69"/>
      <c r="S581" s="69"/>
      <c r="T581" s="69"/>
      <c r="U581" s="69"/>
    </row>
    <row r="582" spans="1:21" s="66" customFormat="1" ht="13.5" customHeight="1" x14ac:dyDescent="0.25">
      <c r="A582" s="148"/>
      <c r="B582" s="149"/>
      <c r="C582" s="149"/>
      <c r="D582" s="149"/>
      <c r="E582" s="149"/>
      <c r="F582" s="150"/>
      <c r="G582" s="68"/>
      <c r="H582" s="68"/>
      <c r="I582" s="68"/>
      <c r="J582" s="68"/>
      <c r="K582" s="70" t="str">
        <f t="shared" si="68"/>
        <v/>
      </c>
      <c r="L582" s="71" t="str">
        <f t="shared" si="69"/>
        <v/>
      </c>
      <c r="M582" s="72" t="str">
        <f t="shared" si="70"/>
        <v/>
      </c>
      <c r="N582" s="70" t="str">
        <f t="shared" si="71"/>
        <v/>
      </c>
      <c r="O582" s="73" t="str">
        <f>IF(H582="I",N582*Contagem!$U$11,IF(H582="E",N582*Contagem!$U$13,IF(H582="A",N582*Contagem!$U$12,IF(H582="T",N582*Contagem!$U$14,""))))</f>
        <v/>
      </c>
      <c r="P582" s="73"/>
      <c r="Q582" s="90"/>
      <c r="R582" s="90"/>
      <c r="S582" s="90"/>
      <c r="T582" s="90"/>
      <c r="U582" s="90"/>
    </row>
    <row r="583" spans="1:21" s="66" customFormat="1" ht="13.5" customHeight="1" x14ac:dyDescent="0.25">
      <c r="A583" s="148"/>
      <c r="B583" s="149"/>
      <c r="C583" s="149"/>
      <c r="D583" s="149"/>
      <c r="E583" s="149"/>
      <c r="F583" s="150"/>
      <c r="G583" s="68"/>
      <c r="H583" s="68"/>
      <c r="I583" s="68"/>
      <c r="J583" s="68"/>
      <c r="K583" s="70" t="str">
        <f t="shared" si="68"/>
        <v/>
      </c>
      <c r="L583" s="71" t="str">
        <f t="shared" si="69"/>
        <v/>
      </c>
      <c r="M583" s="72" t="str">
        <f t="shared" si="70"/>
        <v/>
      </c>
      <c r="N583" s="70" t="str">
        <f t="shared" si="71"/>
        <v/>
      </c>
      <c r="O583" s="73" t="str">
        <f>IF(H583="I",N583*Contagem!$U$11,IF(H583="E",N583*Contagem!$U$13,IF(H583="A",N583*Contagem!$U$12,IF(H583="T",N583*Contagem!$U$14,""))))</f>
        <v/>
      </c>
      <c r="P583" s="73"/>
      <c r="Q583" s="90"/>
      <c r="R583" s="90"/>
      <c r="S583" s="90"/>
      <c r="T583" s="90"/>
      <c r="U583" s="90"/>
    </row>
    <row r="584" spans="1:21" s="66" customFormat="1" ht="13.5" customHeight="1" x14ac:dyDescent="0.25">
      <c r="A584" s="145"/>
      <c r="B584" s="146"/>
      <c r="C584" s="146"/>
      <c r="D584" s="146"/>
      <c r="E584" s="146"/>
      <c r="F584" s="147"/>
      <c r="G584" s="68"/>
      <c r="H584" s="68"/>
      <c r="I584" s="68"/>
      <c r="J584" s="68"/>
      <c r="K584" s="70" t="str">
        <f t="shared" si="68"/>
        <v/>
      </c>
      <c r="L584" s="71" t="str">
        <f t="shared" si="69"/>
        <v/>
      </c>
      <c r="M584" s="72" t="str">
        <f t="shared" si="70"/>
        <v/>
      </c>
      <c r="N584" s="70" t="str">
        <f t="shared" si="71"/>
        <v/>
      </c>
      <c r="O584" s="73" t="str">
        <f>IF(H584="I",N584*Contagem!$U$11,IF(H584="E",N584*Contagem!$U$13,IF(H584="A",N584*Contagem!$U$12,IF(H584="T",N584*Contagem!$U$14,""))))</f>
        <v/>
      </c>
      <c r="P584" s="73"/>
      <c r="Q584" s="90"/>
      <c r="R584" s="90"/>
      <c r="S584" s="90"/>
      <c r="T584" s="90"/>
      <c r="U584" s="90"/>
    </row>
    <row r="585" spans="1:21" s="66" customFormat="1" ht="13.5" customHeight="1" x14ac:dyDescent="0.25">
      <c r="A585" s="148"/>
      <c r="B585" s="149"/>
      <c r="C585" s="149"/>
      <c r="D585" s="149"/>
      <c r="E585" s="149"/>
      <c r="F585" s="150"/>
      <c r="G585" s="68"/>
      <c r="H585" s="68"/>
      <c r="I585" s="68"/>
      <c r="J585" s="68"/>
      <c r="K585" s="70" t="str">
        <f t="shared" si="68"/>
        <v/>
      </c>
      <c r="L585" s="71" t="str">
        <f t="shared" si="69"/>
        <v/>
      </c>
      <c r="M585" s="72" t="str">
        <f t="shared" si="70"/>
        <v/>
      </c>
      <c r="N585" s="70" t="str">
        <f t="shared" si="71"/>
        <v/>
      </c>
      <c r="O585" s="73" t="str">
        <f>IF(H585="I",N585*Contagem!$U$11,IF(H585="E",N585*Contagem!$U$13,IF(H585="A",N585*Contagem!$U$12,IF(H585="T",N585*Contagem!$U$14,""))))</f>
        <v/>
      </c>
      <c r="P585" s="73"/>
      <c r="Q585" s="90"/>
      <c r="R585" s="90"/>
      <c r="S585" s="90"/>
      <c r="T585" s="90"/>
      <c r="U585" s="90"/>
    </row>
    <row r="586" spans="1:21" s="66" customFormat="1" ht="13.5" customHeight="1" x14ac:dyDescent="0.25">
      <c r="A586" s="145"/>
      <c r="B586" s="146"/>
      <c r="C586" s="146"/>
      <c r="D586" s="146"/>
      <c r="E586" s="146"/>
      <c r="F586" s="147"/>
      <c r="G586" s="68"/>
      <c r="H586" s="68"/>
      <c r="I586" s="68"/>
      <c r="J586" s="68"/>
      <c r="K586" s="70" t="str">
        <f t="shared" si="68"/>
        <v/>
      </c>
      <c r="L586" s="71" t="str">
        <f t="shared" si="69"/>
        <v/>
      </c>
      <c r="M586" s="72" t="str">
        <f t="shared" si="70"/>
        <v/>
      </c>
      <c r="N586" s="70" t="str">
        <f t="shared" si="71"/>
        <v/>
      </c>
      <c r="O586" s="73" t="str">
        <f>IF(H586="I",N586*Contagem!$U$11,IF(H586="E",N586*Contagem!$U$13,IF(H586="A",N586*Contagem!$U$12,IF(H586="T",N586*Contagem!$U$14,""))))</f>
        <v/>
      </c>
      <c r="P586" s="73"/>
      <c r="Q586" s="90"/>
      <c r="R586" s="90"/>
      <c r="S586" s="90"/>
      <c r="T586" s="90"/>
      <c r="U586" s="90"/>
    </row>
    <row r="587" spans="1:21" s="66" customFormat="1" ht="13.5" customHeight="1" x14ac:dyDescent="0.25">
      <c r="A587" s="148"/>
      <c r="B587" s="149"/>
      <c r="C587" s="149"/>
      <c r="D587" s="149"/>
      <c r="E587" s="149"/>
      <c r="F587" s="150"/>
      <c r="G587" s="68"/>
      <c r="H587" s="68"/>
      <c r="I587" s="68"/>
      <c r="J587" s="68"/>
      <c r="K587" s="70" t="str">
        <f t="shared" si="68"/>
        <v/>
      </c>
      <c r="L587" s="71" t="str">
        <f t="shared" si="69"/>
        <v/>
      </c>
      <c r="M587" s="72" t="str">
        <f t="shared" si="70"/>
        <v/>
      </c>
      <c r="N587" s="70" t="str">
        <f t="shared" si="71"/>
        <v/>
      </c>
      <c r="O587" s="73" t="str">
        <f>IF(H587="I",N587*Contagem!$U$11,IF(H587="E",N587*Contagem!$U$13,IF(H587="A",N587*Contagem!$U$12,IF(H587="T",N587*Contagem!$U$14,""))))</f>
        <v/>
      </c>
      <c r="P587" s="73"/>
      <c r="Q587" s="90"/>
      <c r="R587" s="90"/>
      <c r="S587" s="90"/>
      <c r="T587" s="90"/>
      <c r="U587" s="90"/>
    </row>
    <row r="588" spans="1:21" s="66" customFormat="1" ht="13.5" customHeight="1" x14ac:dyDescent="0.25">
      <c r="A588" s="145"/>
      <c r="B588" s="146"/>
      <c r="C588" s="146"/>
      <c r="D588" s="146"/>
      <c r="E588" s="146"/>
      <c r="F588" s="147"/>
      <c r="G588" s="68"/>
      <c r="H588" s="68"/>
      <c r="I588" s="68"/>
      <c r="J588" s="68"/>
      <c r="K588" s="70" t="str">
        <f t="shared" si="68"/>
        <v/>
      </c>
      <c r="L588" s="71" t="str">
        <f t="shared" si="69"/>
        <v/>
      </c>
      <c r="M588" s="72" t="str">
        <f t="shared" si="70"/>
        <v/>
      </c>
      <c r="N588" s="70" t="str">
        <f t="shared" si="71"/>
        <v/>
      </c>
      <c r="O588" s="73" t="str">
        <f>IF(H588="I",N588*Contagem!$U$11,IF(H588="E",N588*Contagem!$U$13,IF(H588="A",N588*Contagem!$U$12,IF(H588="T",N588*Contagem!$U$14,""))))</f>
        <v/>
      </c>
      <c r="P588" s="73"/>
      <c r="Q588" s="90"/>
      <c r="R588" s="90"/>
      <c r="S588" s="90"/>
      <c r="T588" s="90"/>
      <c r="U588" s="90"/>
    </row>
    <row r="589" spans="1:21" s="66" customFormat="1" ht="13.5" customHeight="1" x14ac:dyDescent="0.25">
      <c r="A589" s="148"/>
      <c r="B589" s="149"/>
      <c r="C589" s="149"/>
      <c r="D589" s="149"/>
      <c r="E589" s="149"/>
      <c r="F589" s="150"/>
      <c r="G589" s="68"/>
      <c r="H589" s="68"/>
      <c r="I589" s="68"/>
      <c r="J589" s="68"/>
      <c r="K589" s="70" t="str">
        <f t="shared" si="68"/>
        <v/>
      </c>
      <c r="L589" s="71" t="str">
        <f t="shared" si="69"/>
        <v/>
      </c>
      <c r="M589" s="72" t="str">
        <f t="shared" si="70"/>
        <v/>
      </c>
      <c r="N589" s="70" t="str">
        <f t="shared" si="71"/>
        <v/>
      </c>
      <c r="O589" s="73" t="str">
        <f>IF(H589="I",N589*Contagem!$U$11,IF(H589="E",N589*Contagem!$U$13,IF(H589="A",N589*Contagem!$U$12,IF(H589="T",N589*Contagem!$U$14,""))))</f>
        <v/>
      </c>
      <c r="P589" s="73"/>
      <c r="Q589" s="90"/>
      <c r="R589" s="90"/>
      <c r="S589" s="90"/>
      <c r="T589" s="90"/>
      <c r="U589" s="90"/>
    </row>
    <row r="590" spans="1:21" s="66" customFormat="1" ht="13.5" customHeight="1" x14ac:dyDescent="0.25">
      <c r="A590" s="148"/>
      <c r="B590" s="149"/>
      <c r="C590" s="149"/>
      <c r="D590" s="149"/>
      <c r="E590" s="149"/>
      <c r="F590" s="150"/>
      <c r="G590" s="68"/>
      <c r="H590" s="68"/>
      <c r="I590" s="68"/>
      <c r="J590" s="68"/>
      <c r="K590" s="70" t="str">
        <f t="shared" si="68"/>
        <v/>
      </c>
      <c r="L590" s="71" t="str">
        <f t="shared" si="69"/>
        <v/>
      </c>
      <c r="M590" s="72" t="str">
        <f t="shared" si="70"/>
        <v/>
      </c>
      <c r="N590" s="70" t="str">
        <f t="shared" si="71"/>
        <v/>
      </c>
      <c r="O590" s="73" t="str">
        <f>IF(H590="I",N590*Contagem!$U$11,IF(H590="E",N590*Contagem!$U$13,IF(H590="A",N590*Contagem!$U$12,IF(H590="T",N590*Contagem!$U$14,""))))</f>
        <v/>
      </c>
      <c r="P590" s="73"/>
      <c r="Q590" s="106"/>
      <c r="R590" s="106"/>
      <c r="S590" s="106"/>
      <c r="T590" s="106"/>
      <c r="U590" s="106"/>
    </row>
    <row r="591" spans="1:21" s="66" customFormat="1" ht="13.5" customHeight="1" x14ac:dyDescent="0.25">
      <c r="A591" s="148"/>
      <c r="B591" s="149"/>
      <c r="C591" s="149"/>
      <c r="D591" s="149"/>
      <c r="E591" s="149"/>
      <c r="F591" s="150"/>
      <c r="G591" s="68"/>
      <c r="H591" s="68"/>
      <c r="I591" s="68"/>
      <c r="J591" s="68"/>
      <c r="K591" s="70" t="str">
        <f t="shared" si="68"/>
        <v/>
      </c>
      <c r="L591" s="71" t="str">
        <f t="shared" si="69"/>
        <v/>
      </c>
      <c r="M591" s="72" t="str">
        <f t="shared" si="70"/>
        <v/>
      </c>
      <c r="N591" s="70" t="str">
        <f t="shared" si="71"/>
        <v/>
      </c>
      <c r="O591" s="73" t="str">
        <f>IF(H591="I",N591*Contagem!$U$11,IF(H591="E",N591*Contagem!$U$13,IF(H591="A",N591*Contagem!$U$12,IF(H591="T",N591*Contagem!$U$14,""))))</f>
        <v/>
      </c>
      <c r="P591" s="73"/>
      <c r="Q591" s="106"/>
      <c r="R591" s="106"/>
      <c r="S591" s="106"/>
      <c r="T591" s="106"/>
      <c r="U591" s="106"/>
    </row>
    <row r="592" spans="1:21" s="66" customFormat="1" ht="13.5" customHeight="1" x14ac:dyDescent="0.25">
      <c r="A592" s="148"/>
      <c r="B592" s="149"/>
      <c r="C592" s="149"/>
      <c r="D592" s="149"/>
      <c r="E592" s="149"/>
      <c r="F592" s="150"/>
      <c r="G592" s="65"/>
      <c r="H592" s="68"/>
      <c r="I592" s="65"/>
      <c r="J592" s="65"/>
      <c r="K592" s="70" t="str">
        <f t="shared" si="68"/>
        <v/>
      </c>
      <c r="L592" s="71" t="str">
        <f t="shared" si="69"/>
        <v/>
      </c>
      <c r="M592" s="72" t="str">
        <f t="shared" si="70"/>
        <v/>
      </c>
      <c r="N592" s="70" t="str">
        <f t="shared" si="71"/>
        <v/>
      </c>
      <c r="O592" s="73" t="str">
        <f>IF(H592="I",N592*Contagem!$U$11,IF(H592="E",N592*Contagem!$U$13,IF(H592="A",N592*Contagem!$U$12,IF(H592="T",N592*Contagem!$U$14,""))))</f>
        <v/>
      </c>
      <c r="P592" s="73"/>
      <c r="Q592" s="64"/>
      <c r="R592" s="64"/>
      <c r="S592" s="64"/>
      <c r="T592" s="64"/>
      <c r="U592" s="64"/>
    </row>
    <row r="593" spans="1:21" s="66" customFormat="1" ht="13.5" customHeight="1" x14ac:dyDescent="0.25">
      <c r="A593" s="148"/>
      <c r="B593" s="149"/>
      <c r="C593" s="149"/>
      <c r="D593" s="149"/>
      <c r="E593" s="149"/>
      <c r="F593" s="150"/>
      <c r="G593" s="65"/>
      <c r="H593" s="68"/>
      <c r="I593" s="65"/>
      <c r="J593" s="65"/>
      <c r="K593" s="70" t="str">
        <f t="shared" si="68"/>
        <v/>
      </c>
      <c r="L593" s="71" t="str">
        <f t="shared" si="69"/>
        <v/>
      </c>
      <c r="M593" s="72" t="str">
        <f t="shared" si="70"/>
        <v/>
      </c>
      <c r="N593" s="70" t="str">
        <f t="shared" si="71"/>
        <v/>
      </c>
      <c r="O593" s="73" t="str">
        <f>IF(H593="I",N593*Contagem!$U$11,IF(H593="E",N593*Contagem!$U$13,IF(H593="A",N593*Contagem!$U$12,IF(H593="T",N593*Contagem!$U$14,""))))</f>
        <v/>
      </c>
      <c r="P593" s="73"/>
      <c r="Q593" s="64"/>
      <c r="R593" s="64"/>
      <c r="S593" s="64"/>
      <c r="T593" s="64"/>
      <c r="U593" s="64"/>
    </row>
    <row r="594" spans="1:21" s="66" customFormat="1" ht="13.5" customHeight="1" x14ac:dyDescent="0.25">
      <c r="A594" s="148"/>
      <c r="B594" s="149"/>
      <c r="C594" s="149"/>
      <c r="D594" s="149"/>
      <c r="E594" s="149"/>
      <c r="F594" s="150"/>
      <c r="G594" s="65"/>
      <c r="H594" s="68"/>
      <c r="I594" s="65"/>
      <c r="J594" s="65"/>
      <c r="K594" s="70" t="str">
        <f t="shared" si="68"/>
        <v/>
      </c>
      <c r="L594" s="71" t="str">
        <f t="shared" si="69"/>
        <v/>
      </c>
      <c r="M594" s="72" t="str">
        <f t="shared" si="70"/>
        <v/>
      </c>
      <c r="N594" s="70" t="str">
        <f t="shared" si="71"/>
        <v/>
      </c>
      <c r="O594" s="73" t="str">
        <f>IF(H594="I",N594*Contagem!$U$11,IF(H594="E",N594*Contagem!$U$13,IF(H594="A",N594*Contagem!$U$12,IF(H594="T",N594*Contagem!$U$14,""))))</f>
        <v/>
      </c>
      <c r="P594" s="73"/>
      <c r="Q594" s="64"/>
      <c r="R594" s="64"/>
      <c r="S594" s="64"/>
      <c r="T594" s="64"/>
      <c r="U594" s="64"/>
    </row>
    <row r="595" spans="1:21" x14ac:dyDescent="0.25">
      <c r="A595" s="148"/>
      <c r="B595" s="149"/>
      <c r="C595" s="149"/>
      <c r="D595" s="149"/>
      <c r="E595" s="149"/>
      <c r="F595" s="150"/>
      <c r="G595" s="65"/>
      <c r="H595" s="68"/>
      <c r="I595" s="65"/>
      <c r="J595" s="65"/>
      <c r="K595" s="70" t="str">
        <f t="shared" si="68"/>
        <v/>
      </c>
      <c r="L595" s="71" t="str">
        <f t="shared" si="69"/>
        <v/>
      </c>
      <c r="M595" s="72" t="str">
        <f t="shared" si="70"/>
        <v/>
      </c>
      <c r="N595" s="70" t="str">
        <f t="shared" si="71"/>
        <v/>
      </c>
      <c r="O595" s="73" t="str">
        <f>IF(H595="I",N595*Contagem!$U$11,IF(H595="E",N595*Contagem!$U$13,IF(H595="A",N595*Contagem!$U$12,IF(H595="T",N595*Contagem!$U$14,""))))</f>
        <v/>
      </c>
      <c r="P595" s="73"/>
    </row>
  </sheetData>
  <mergeCells count="592">
    <mergeCell ref="A407:F407"/>
    <mergeCell ref="A408:F408"/>
    <mergeCell ref="A409:F409"/>
    <mergeCell ref="A410:F410"/>
    <mergeCell ref="A411:F411"/>
    <mergeCell ref="A406:F406"/>
    <mergeCell ref="A279:F279"/>
    <mergeCell ref="A280:F280"/>
    <mergeCell ref="A281:F281"/>
    <mergeCell ref="A282:F282"/>
    <mergeCell ref="A272:F272"/>
    <mergeCell ref="A273:F273"/>
    <mergeCell ref="A274:F274"/>
    <mergeCell ref="A275:F275"/>
    <mergeCell ref="A276:F276"/>
    <mergeCell ref="A277:F277"/>
    <mergeCell ref="A293:F293"/>
    <mergeCell ref="A267:F267"/>
    <mergeCell ref="A268:F268"/>
    <mergeCell ref="A269:F269"/>
    <mergeCell ref="A270:F270"/>
    <mergeCell ref="A278:F278"/>
    <mergeCell ref="A225:F225"/>
    <mergeCell ref="A226:F226"/>
    <mergeCell ref="A227:F227"/>
    <mergeCell ref="A228:F228"/>
    <mergeCell ref="A229:F229"/>
    <mergeCell ref="A230:F230"/>
    <mergeCell ref="A219:F219"/>
    <mergeCell ref="A220:F220"/>
    <mergeCell ref="A221:F221"/>
    <mergeCell ref="A222:F222"/>
    <mergeCell ref="A223:F223"/>
    <mergeCell ref="A224:F224"/>
    <mergeCell ref="A210:F210"/>
    <mergeCell ref="A211:F211"/>
    <mergeCell ref="A212:F212"/>
    <mergeCell ref="A213:F213"/>
    <mergeCell ref="A214:F214"/>
    <mergeCell ref="A215:F215"/>
    <mergeCell ref="A216:F216"/>
    <mergeCell ref="A217:F217"/>
    <mergeCell ref="A218:F218"/>
    <mergeCell ref="A201:F201"/>
    <mergeCell ref="A202:F202"/>
    <mergeCell ref="A203:F203"/>
    <mergeCell ref="A204:F204"/>
    <mergeCell ref="A205:F205"/>
    <mergeCell ref="A206:F206"/>
    <mergeCell ref="A207:F207"/>
    <mergeCell ref="A208:F208"/>
    <mergeCell ref="A209:F209"/>
    <mergeCell ref="A192:F192"/>
    <mergeCell ref="A193:F193"/>
    <mergeCell ref="A194:F194"/>
    <mergeCell ref="A195:F195"/>
    <mergeCell ref="A196:F196"/>
    <mergeCell ref="A197:F197"/>
    <mergeCell ref="A198:F198"/>
    <mergeCell ref="A199:F199"/>
    <mergeCell ref="A200:F200"/>
    <mergeCell ref="A183:F183"/>
    <mergeCell ref="A184:F184"/>
    <mergeCell ref="A185:F185"/>
    <mergeCell ref="A186:F186"/>
    <mergeCell ref="A187:F187"/>
    <mergeCell ref="A188:F188"/>
    <mergeCell ref="A189:F189"/>
    <mergeCell ref="A190:F190"/>
    <mergeCell ref="A191:F191"/>
    <mergeCell ref="A174:F174"/>
    <mergeCell ref="A175:F175"/>
    <mergeCell ref="A176:F176"/>
    <mergeCell ref="A177:F177"/>
    <mergeCell ref="A178:F178"/>
    <mergeCell ref="A179:F179"/>
    <mergeCell ref="A180:F180"/>
    <mergeCell ref="A181:F181"/>
    <mergeCell ref="A182:F182"/>
    <mergeCell ref="A165:F165"/>
    <mergeCell ref="A166:F166"/>
    <mergeCell ref="A167:F167"/>
    <mergeCell ref="A168:F168"/>
    <mergeCell ref="A169:F169"/>
    <mergeCell ref="A170:F170"/>
    <mergeCell ref="A171:F171"/>
    <mergeCell ref="A172:F172"/>
    <mergeCell ref="A173:F173"/>
    <mergeCell ref="A142:F142"/>
    <mergeCell ref="A143:F143"/>
    <mergeCell ref="A144:F144"/>
    <mergeCell ref="A145:F145"/>
    <mergeCell ref="A146:F146"/>
    <mergeCell ref="A147:F147"/>
    <mergeCell ref="A148:F148"/>
    <mergeCell ref="A149:F149"/>
    <mergeCell ref="A150:F150"/>
    <mergeCell ref="A151:F151"/>
    <mergeCell ref="A152:F152"/>
    <mergeCell ref="A153:F153"/>
    <mergeCell ref="A154:F154"/>
    <mergeCell ref="A155:F155"/>
    <mergeCell ref="A156:F156"/>
    <mergeCell ref="A157:F157"/>
    <mergeCell ref="A158:F158"/>
    <mergeCell ref="A159:F159"/>
    <mergeCell ref="A132:F132"/>
    <mergeCell ref="A133:F133"/>
    <mergeCell ref="A134:F134"/>
    <mergeCell ref="A135:F135"/>
    <mergeCell ref="A136:F136"/>
    <mergeCell ref="A137:F137"/>
    <mergeCell ref="A138:F138"/>
    <mergeCell ref="A139:F139"/>
    <mergeCell ref="A140:F140"/>
    <mergeCell ref="A443:F443"/>
    <mergeCell ref="A444:F444"/>
    <mergeCell ref="A445:F445"/>
    <mergeCell ref="A446:F446"/>
    <mergeCell ref="A447:F447"/>
    <mergeCell ref="A448:F448"/>
    <mergeCell ref="A449:F449"/>
    <mergeCell ref="A450:F450"/>
    <mergeCell ref="A451:F451"/>
    <mergeCell ref="A452:F452"/>
    <mergeCell ref="A453:F453"/>
    <mergeCell ref="A454:F454"/>
    <mergeCell ref="A455:F455"/>
    <mergeCell ref="A456:F456"/>
    <mergeCell ref="A457:F457"/>
    <mergeCell ref="A461:F461"/>
    <mergeCell ref="A462:F462"/>
    <mergeCell ref="A428:F428"/>
    <mergeCell ref="A429:F429"/>
    <mergeCell ref="A430:F430"/>
    <mergeCell ref="A431:F431"/>
    <mergeCell ref="A432:F432"/>
    <mergeCell ref="A433:F433"/>
    <mergeCell ref="A434:F434"/>
    <mergeCell ref="A435:F435"/>
    <mergeCell ref="A419:F419"/>
    <mergeCell ref="A420:F420"/>
    <mergeCell ref="A421:F421"/>
    <mergeCell ref="A422:F422"/>
    <mergeCell ref="A423:F423"/>
    <mergeCell ref="A424:F424"/>
    <mergeCell ref="A425:F425"/>
    <mergeCell ref="A426:F426"/>
    <mergeCell ref="A427:F427"/>
    <mergeCell ref="A332:F332"/>
    <mergeCell ref="A333:F333"/>
    <mergeCell ref="A334:F334"/>
    <mergeCell ref="A303:F303"/>
    <mergeCell ref="A301:F301"/>
    <mergeCell ref="A302:F302"/>
    <mergeCell ref="A356:F356"/>
    <mergeCell ref="A358:F358"/>
    <mergeCell ref="A341:F341"/>
    <mergeCell ref="A342:F342"/>
    <mergeCell ref="A331:F331"/>
    <mergeCell ref="A348:F348"/>
    <mergeCell ref="A304:F304"/>
    <mergeCell ref="A305:F305"/>
    <mergeCell ref="A311:F311"/>
    <mergeCell ref="A312:F312"/>
    <mergeCell ref="A313:F313"/>
    <mergeCell ref="A314:F314"/>
    <mergeCell ref="A379:F379"/>
    <mergeCell ref="A374:F374"/>
    <mergeCell ref="A378:F378"/>
    <mergeCell ref="A363:F363"/>
    <mergeCell ref="A364:F364"/>
    <mergeCell ref="A308:F308"/>
    <mergeCell ref="A309:F309"/>
    <mergeCell ref="A310:F310"/>
    <mergeCell ref="A286:F286"/>
    <mergeCell ref="A287:F287"/>
    <mergeCell ref="A288:F288"/>
    <mergeCell ref="A289:F289"/>
    <mergeCell ref="A290:F290"/>
    <mergeCell ref="A291:F291"/>
    <mergeCell ref="A292:F292"/>
    <mergeCell ref="A294:F294"/>
    <mergeCell ref="A295:F295"/>
    <mergeCell ref="A326:F326"/>
    <mergeCell ref="A327:F327"/>
    <mergeCell ref="A296:F296"/>
    <mergeCell ref="A297:F297"/>
    <mergeCell ref="A298:F298"/>
    <mergeCell ref="A299:F299"/>
    <mergeCell ref="A300:F300"/>
    <mergeCell ref="A350:F350"/>
    <mergeCell ref="A39:F39"/>
    <mergeCell ref="A40:F40"/>
    <mergeCell ref="A41:F41"/>
    <mergeCell ref="A42:F42"/>
    <mergeCell ref="A43:F43"/>
    <mergeCell ref="A44:F44"/>
    <mergeCell ref="A260:F260"/>
    <mergeCell ref="A120:F120"/>
    <mergeCell ref="A261:F261"/>
    <mergeCell ref="A257:F257"/>
    <mergeCell ref="A258:F258"/>
    <mergeCell ref="A160:F160"/>
    <mergeCell ref="A161:F161"/>
    <mergeCell ref="A162:F162"/>
    <mergeCell ref="A163:F163"/>
    <mergeCell ref="A164:F164"/>
    <mergeCell ref="A123:F123"/>
    <mergeCell ref="A124:F124"/>
    <mergeCell ref="A125:F125"/>
    <mergeCell ref="A126:F126"/>
    <mergeCell ref="A127:F127"/>
    <mergeCell ref="A128:F128"/>
    <mergeCell ref="A129:F129"/>
    <mergeCell ref="A141:F141"/>
    <mergeCell ref="A23:F23"/>
    <mergeCell ref="A24:F24"/>
    <mergeCell ref="A25:F25"/>
    <mergeCell ref="A26:F26"/>
    <mergeCell ref="A27:F27"/>
    <mergeCell ref="A28:F28"/>
    <mergeCell ref="A29:F29"/>
    <mergeCell ref="A30:F30"/>
    <mergeCell ref="A31:F31"/>
    <mergeCell ref="A48:F48"/>
    <mergeCell ref="A49:F49"/>
    <mergeCell ref="A50:F50"/>
    <mergeCell ref="A79:F79"/>
    <mergeCell ref="A80:F80"/>
    <mergeCell ref="A81:F81"/>
    <mergeCell ref="A82:F82"/>
    <mergeCell ref="A83:F83"/>
    <mergeCell ref="A349:F349"/>
    <mergeCell ref="A345:F345"/>
    <mergeCell ref="A343:F343"/>
    <mergeCell ref="A344:F344"/>
    <mergeCell ref="A122:F122"/>
    <mergeCell ref="A130:F130"/>
    <mergeCell ref="A76:F76"/>
    <mergeCell ref="A77:F77"/>
    <mergeCell ref="A86:F86"/>
    <mergeCell ref="A87:F87"/>
    <mergeCell ref="A90:F90"/>
    <mergeCell ref="A103:F103"/>
    <mergeCell ref="A104:F104"/>
    <mergeCell ref="A105:F105"/>
    <mergeCell ref="A106:F106"/>
    <mergeCell ref="A107:F107"/>
    <mergeCell ref="A45:F45"/>
    <mergeCell ref="A55:F55"/>
    <mergeCell ref="A118:F118"/>
    <mergeCell ref="A64:F64"/>
    <mergeCell ref="A63:F63"/>
    <mergeCell ref="A61:F61"/>
    <mergeCell ref="A62:F62"/>
    <mergeCell ref="A57:F57"/>
    <mergeCell ref="A56:F56"/>
    <mergeCell ref="A58:F58"/>
    <mergeCell ref="A59:F59"/>
    <mergeCell ref="A60:F60"/>
    <mergeCell ref="A51:F51"/>
    <mergeCell ref="A46:F46"/>
    <mergeCell ref="A78:F78"/>
    <mergeCell ref="A84:F84"/>
    <mergeCell ref="A85:F85"/>
    <mergeCell ref="A69:F69"/>
    <mergeCell ref="A70:F70"/>
    <mergeCell ref="A71:F71"/>
    <mergeCell ref="A72:F72"/>
    <mergeCell ref="A73:F73"/>
    <mergeCell ref="A74:F74"/>
    <mergeCell ref="A75:F75"/>
    <mergeCell ref="A9:F9"/>
    <mergeCell ref="A52:F52"/>
    <mergeCell ref="A241:F241"/>
    <mergeCell ref="A265:F265"/>
    <mergeCell ref="A264:F264"/>
    <mergeCell ref="A266:F266"/>
    <mergeCell ref="A17:F17"/>
    <mergeCell ref="A14:F14"/>
    <mergeCell ref="A12:F12"/>
    <mergeCell ref="A242:F242"/>
    <mergeCell ref="A21:F21"/>
    <mergeCell ref="A22:F22"/>
    <mergeCell ref="A34:F34"/>
    <mergeCell ref="A35:F35"/>
    <mergeCell ref="A37:F37"/>
    <mergeCell ref="A36:F36"/>
    <mergeCell ref="A38:F38"/>
    <mergeCell ref="A247:F247"/>
    <mergeCell ref="A243:F243"/>
    <mergeCell ref="A244:F244"/>
    <mergeCell ref="A121:F121"/>
    <mergeCell ref="A239:F239"/>
    <mergeCell ref="A240:F240"/>
    <mergeCell ref="A16:F16"/>
    <mergeCell ref="A586:F586"/>
    <mergeCell ref="A587:F587"/>
    <mergeCell ref="A578:F578"/>
    <mergeCell ref="A579:F579"/>
    <mergeCell ref="A580:F580"/>
    <mergeCell ref="A582:F582"/>
    <mergeCell ref="A583:F583"/>
    <mergeCell ref="A571:F571"/>
    <mergeCell ref="A559:F559"/>
    <mergeCell ref="A577:F577"/>
    <mergeCell ref="A573:F573"/>
    <mergeCell ref="A574:F574"/>
    <mergeCell ref="A575:F575"/>
    <mergeCell ref="A584:F584"/>
    <mergeCell ref="A585:F585"/>
    <mergeCell ref="A562:F562"/>
    <mergeCell ref="A563:F563"/>
    <mergeCell ref="A564:F564"/>
    <mergeCell ref="A565:F565"/>
    <mergeCell ref="A566:F566"/>
    <mergeCell ref="A567:F567"/>
    <mergeCell ref="A568:F568"/>
    <mergeCell ref="A581:F581"/>
    <mergeCell ref="A572:F572"/>
    <mergeCell ref="A262:F262"/>
    <mergeCell ref="A245:F245"/>
    <mergeCell ref="A246:F246"/>
    <mergeCell ref="A346:F346"/>
    <mergeCell ref="A347:F347"/>
    <mergeCell ref="A319:F319"/>
    <mergeCell ref="A250:F250"/>
    <mergeCell ref="A328:F328"/>
    <mergeCell ref="A329:F329"/>
    <mergeCell ref="A330:F330"/>
    <mergeCell ref="A323:F323"/>
    <mergeCell ref="A324:F324"/>
    <mergeCell ref="A325:F325"/>
    <mergeCell ref="A284:F284"/>
    <mergeCell ref="A255:F255"/>
    <mergeCell ref="A256:F256"/>
    <mergeCell ref="A259:F259"/>
    <mergeCell ref="A315:F315"/>
    <mergeCell ref="A316:F316"/>
    <mergeCell ref="A317:F317"/>
    <mergeCell ref="A318:F318"/>
    <mergeCell ref="A271:F271"/>
    <mergeCell ref="A306:F306"/>
    <mergeCell ref="A307:F307"/>
    <mergeCell ref="A13:F13"/>
    <mergeCell ref="A15:F15"/>
    <mergeCell ref="A20:F20"/>
    <mergeCell ref="A101:F101"/>
    <mergeCell ref="A102:F102"/>
    <mergeCell ref="A114:F114"/>
    <mergeCell ref="A115:F115"/>
    <mergeCell ref="A88:F88"/>
    <mergeCell ref="A89:F89"/>
    <mergeCell ref="A91:F91"/>
    <mergeCell ref="A92:F92"/>
    <mergeCell ref="A93:F93"/>
    <mergeCell ref="A94:F94"/>
    <mergeCell ref="A95:F95"/>
    <mergeCell ref="A96:F96"/>
    <mergeCell ref="A18:F18"/>
    <mergeCell ref="A19:F19"/>
    <mergeCell ref="A98:F98"/>
    <mergeCell ref="A99:F99"/>
    <mergeCell ref="A100:F100"/>
    <mergeCell ref="A65:F65"/>
    <mergeCell ref="A66:F66"/>
    <mergeCell ref="A67:F67"/>
    <mergeCell ref="A68:F68"/>
    <mergeCell ref="A440:F440"/>
    <mergeCell ref="A441:F441"/>
    <mergeCell ref="A442:F442"/>
    <mergeCell ref="A263:F263"/>
    <mergeCell ref="A32:F32"/>
    <mergeCell ref="A33:F33"/>
    <mergeCell ref="A54:F54"/>
    <mergeCell ref="A116:F116"/>
    <mergeCell ref="A117:F117"/>
    <mergeCell ref="A357:F357"/>
    <mergeCell ref="A359:F359"/>
    <mergeCell ref="A285:F285"/>
    <mergeCell ref="A234:F234"/>
    <mergeCell ref="A236:F236"/>
    <mergeCell ref="A237:F237"/>
    <mergeCell ref="A253:F253"/>
    <mergeCell ref="A231:F231"/>
    <mergeCell ref="A232:F232"/>
    <mergeCell ref="A238:F238"/>
    <mergeCell ref="A235:F235"/>
    <mergeCell ref="A397:F397"/>
    <mergeCell ref="A97:F97"/>
    <mergeCell ref="A365:F365"/>
    <mergeCell ref="A366:F366"/>
    <mergeCell ref="A534:F534"/>
    <mergeCell ref="A535:F535"/>
    <mergeCell ref="A536:F536"/>
    <mergeCell ref="A519:F519"/>
    <mergeCell ref="A522:F522"/>
    <mergeCell ref="A529:F529"/>
    <mergeCell ref="A523:F523"/>
    <mergeCell ref="A524:F524"/>
    <mergeCell ref="A525:F525"/>
    <mergeCell ref="A526:F526"/>
    <mergeCell ref="A527:F527"/>
    <mergeCell ref="A528:F528"/>
    <mergeCell ref="A531:F531"/>
    <mergeCell ref="A588:F588"/>
    <mergeCell ref="A589:F589"/>
    <mergeCell ref="A560:F560"/>
    <mergeCell ref="A569:F569"/>
    <mergeCell ref="A53:F53"/>
    <mergeCell ref="A47:F47"/>
    <mergeCell ref="A1:O3"/>
    <mergeCell ref="A4:F4"/>
    <mergeCell ref="G4:U4"/>
    <mergeCell ref="A5:F5"/>
    <mergeCell ref="G5:U5"/>
    <mergeCell ref="N6:O6"/>
    <mergeCell ref="A7:F7"/>
    <mergeCell ref="Q7:U7"/>
    <mergeCell ref="A6:E6"/>
    <mergeCell ref="F6:G6"/>
    <mergeCell ref="H6:M6"/>
    <mergeCell ref="A10:F10"/>
    <mergeCell ref="A11:F11"/>
    <mergeCell ref="A8:F8"/>
    <mergeCell ref="A335:F335"/>
    <mergeCell ref="A336:F336"/>
    <mergeCell ref="A558:F558"/>
    <mergeCell ref="A532:F532"/>
    <mergeCell ref="A595:F595"/>
    <mergeCell ref="A592:F592"/>
    <mergeCell ref="A593:F593"/>
    <mergeCell ref="A594:F594"/>
    <mergeCell ref="A556:F556"/>
    <mergeCell ref="A537:F537"/>
    <mergeCell ref="A543:F543"/>
    <mergeCell ref="A538:F538"/>
    <mergeCell ref="A539:F539"/>
    <mergeCell ref="A540:F540"/>
    <mergeCell ref="A542:F542"/>
    <mergeCell ref="A544:F544"/>
    <mergeCell ref="A555:F555"/>
    <mergeCell ref="A576:F576"/>
    <mergeCell ref="A554:F554"/>
    <mergeCell ref="A551:F551"/>
    <mergeCell ref="A552:F552"/>
    <mergeCell ref="A553:F553"/>
    <mergeCell ref="A570:F570"/>
    <mergeCell ref="A549:F549"/>
    <mergeCell ref="A546:F546"/>
    <mergeCell ref="A548:F548"/>
    <mergeCell ref="A550:F550"/>
    <mergeCell ref="A561:F561"/>
    <mergeCell ref="A541:F541"/>
    <mergeCell ref="A533:F533"/>
    <mergeCell ref="A545:F545"/>
    <mergeCell ref="A547:F547"/>
    <mergeCell ref="A514:F514"/>
    <mergeCell ref="A416:F416"/>
    <mergeCell ref="A417:F417"/>
    <mergeCell ref="A418:F418"/>
    <mergeCell ref="A557:F557"/>
    <mergeCell ref="A513:F513"/>
    <mergeCell ref="A515:F515"/>
    <mergeCell ref="A516:F516"/>
    <mergeCell ref="A517:F517"/>
    <mergeCell ref="A530:F530"/>
    <mergeCell ref="A520:F520"/>
    <mergeCell ref="A518:F518"/>
    <mergeCell ref="A521:F521"/>
    <mergeCell ref="A437:F437"/>
    <mergeCell ref="A438:F438"/>
    <mergeCell ref="A439:F439"/>
    <mergeCell ref="A502:F502"/>
    <mergeCell ref="A507:F507"/>
    <mergeCell ref="A590:F590"/>
    <mergeCell ref="A591:F591"/>
    <mergeCell ref="A380:F380"/>
    <mergeCell ref="A384:F384"/>
    <mergeCell ref="A385:F385"/>
    <mergeCell ref="A382:F382"/>
    <mergeCell ref="A436:F436"/>
    <mergeCell ref="A412:F412"/>
    <mergeCell ref="A413:F413"/>
    <mergeCell ref="A404:F404"/>
    <mergeCell ref="A405:F405"/>
    <mergeCell ref="A403:F403"/>
    <mergeCell ref="A414:F414"/>
    <mergeCell ref="A415:F415"/>
    <mergeCell ref="A386:F386"/>
    <mergeCell ref="A399:F399"/>
    <mergeCell ref="A401:F401"/>
    <mergeCell ref="A458:F458"/>
    <mergeCell ref="A459:F459"/>
    <mergeCell ref="A460:F460"/>
    <mergeCell ref="A383:F383"/>
    <mergeCell ref="A394:F394"/>
    <mergeCell ref="A395:F395"/>
    <mergeCell ref="A396:F396"/>
    <mergeCell ref="A109:F109"/>
    <mergeCell ref="A381:F381"/>
    <mergeCell ref="A376:F376"/>
    <mergeCell ref="A110:F110"/>
    <mergeCell ref="A111:F111"/>
    <mergeCell ref="A112:F112"/>
    <mergeCell ref="A113:F113"/>
    <mergeCell ref="A108:F108"/>
    <mergeCell ref="A131:F131"/>
    <mergeCell ref="A233:F233"/>
    <mergeCell ref="A119:F119"/>
    <mergeCell ref="A248:F248"/>
    <mergeCell ref="A249:F249"/>
    <mergeCell ref="A251:F251"/>
    <mergeCell ref="A252:F252"/>
    <mergeCell ref="A320:F320"/>
    <mergeCell ref="A321:F321"/>
    <mergeCell ref="A322:F322"/>
    <mergeCell ref="A354:F354"/>
    <mergeCell ref="A362:F362"/>
    <mergeCell ref="A360:F360"/>
    <mergeCell ref="A361:F361"/>
    <mergeCell ref="A254:F254"/>
    <mergeCell ref="A283:F283"/>
    <mergeCell ref="A398:F398"/>
    <mergeCell ref="A389:F389"/>
    <mergeCell ref="A390:F390"/>
    <mergeCell ref="A391:F391"/>
    <mergeCell ref="A392:F392"/>
    <mergeCell ref="A337:F337"/>
    <mergeCell ref="A338:F338"/>
    <mergeCell ref="A339:F339"/>
    <mergeCell ref="A340:F340"/>
    <mergeCell ref="A393:F393"/>
    <mergeCell ref="A387:F387"/>
    <mergeCell ref="A388:F388"/>
    <mergeCell ref="A367:F367"/>
    <mergeCell ref="A377:F377"/>
    <mergeCell ref="A368:F368"/>
    <mergeCell ref="A375:F375"/>
    <mergeCell ref="A351:F351"/>
    <mergeCell ref="A352:F352"/>
    <mergeCell ref="A355:F355"/>
    <mergeCell ref="A400:F400"/>
    <mergeCell ref="A463:F463"/>
    <mergeCell ref="A464:F464"/>
    <mergeCell ref="A465:F465"/>
    <mergeCell ref="A466:F466"/>
    <mergeCell ref="A467:F467"/>
    <mergeCell ref="A468:F468"/>
    <mergeCell ref="A469:F469"/>
    <mergeCell ref="A470:F470"/>
    <mergeCell ref="A471:F471"/>
    <mergeCell ref="A472:F472"/>
    <mergeCell ref="A473:F473"/>
    <mergeCell ref="A474:F474"/>
    <mergeCell ref="A475:F475"/>
    <mergeCell ref="A476:F476"/>
    <mergeCell ref="A477:F477"/>
    <mergeCell ref="A478:F478"/>
    <mergeCell ref="A508:F508"/>
    <mergeCell ref="A509:F509"/>
    <mergeCell ref="A510:F510"/>
    <mergeCell ref="A511:F511"/>
    <mergeCell ref="A479:F479"/>
    <mergeCell ref="A480:F480"/>
    <mergeCell ref="A481:F481"/>
    <mergeCell ref="A482:F482"/>
    <mergeCell ref="A483:F483"/>
    <mergeCell ref="A503:F503"/>
    <mergeCell ref="A504:F504"/>
    <mergeCell ref="A505:F505"/>
    <mergeCell ref="A506:F506"/>
    <mergeCell ref="A512:F512"/>
    <mergeCell ref="A484:F484"/>
    <mergeCell ref="A485:F485"/>
    <mergeCell ref="A486:F486"/>
    <mergeCell ref="A487:F487"/>
    <mergeCell ref="A488:F488"/>
    <mergeCell ref="A489:F489"/>
    <mergeCell ref="A490:F490"/>
    <mergeCell ref="A491:F491"/>
    <mergeCell ref="A492:F492"/>
    <mergeCell ref="A493:F493"/>
    <mergeCell ref="A494:F494"/>
    <mergeCell ref="A495:F495"/>
    <mergeCell ref="A496:F496"/>
    <mergeCell ref="A497:F497"/>
    <mergeCell ref="A498:F498"/>
    <mergeCell ref="A499:F499"/>
    <mergeCell ref="A500:F500"/>
    <mergeCell ref="A501:F501"/>
  </mergeCells>
  <phoneticPr fontId="33" type="noConversion"/>
  <conditionalFormatting sqref="H513:H514 H8 H535 H248 H538:H540 H576 H45:H46 H586 H528 H592:H595 H69:H70 H517:H518 H521 H76:H81 H83 H85:H88">
    <cfRule type="cellIs" dxfId="2399" priority="7612" stopIfTrue="1" operator="equal">
      <formula>"I"</formula>
    </cfRule>
    <cfRule type="cellIs" dxfId="2398" priority="7613" stopIfTrue="1" operator="equal">
      <formula>"A"</formula>
    </cfRule>
    <cfRule type="cellIs" dxfId="2397" priority="7614" stopIfTrue="1" operator="equal">
      <formula>"E"</formula>
    </cfRule>
  </conditionalFormatting>
  <conditionalFormatting sqref="H46">
    <cfRule type="cellIs" dxfId="2396" priority="6760" stopIfTrue="1" operator="equal">
      <formula>"I"</formula>
    </cfRule>
    <cfRule type="cellIs" dxfId="2395" priority="6761" stopIfTrue="1" operator="equal">
      <formula>"A"</formula>
    </cfRule>
    <cfRule type="cellIs" dxfId="2394" priority="6762" stopIfTrue="1" operator="equal">
      <formula>"E"</formula>
    </cfRule>
  </conditionalFormatting>
  <conditionalFormatting sqref="H238">
    <cfRule type="cellIs" dxfId="2393" priority="6688" stopIfTrue="1" operator="equal">
      <formula>"I"</formula>
    </cfRule>
    <cfRule type="cellIs" dxfId="2392" priority="6689" stopIfTrue="1" operator="equal">
      <formula>"A"</formula>
    </cfRule>
    <cfRule type="cellIs" dxfId="2391" priority="6690" stopIfTrue="1" operator="equal">
      <formula>"E"</formula>
    </cfRule>
  </conditionalFormatting>
  <conditionalFormatting sqref="H45">
    <cfRule type="cellIs" dxfId="2390" priority="6559" stopIfTrue="1" operator="equal">
      <formula>"I"</formula>
    </cfRule>
    <cfRule type="cellIs" dxfId="2389" priority="6560" stopIfTrue="1" operator="equal">
      <formula>"A"</formula>
    </cfRule>
    <cfRule type="cellIs" dxfId="2388" priority="6561" stopIfTrue="1" operator="equal">
      <formula>"E"</formula>
    </cfRule>
  </conditionalFormatting>
  <conditionalFormatting sqref="H232">
    <cfRule type="cellIs" dxfId="2387" priority="6478" stopIfTrue="1" operator="equal">
      <formula>"I"</formula>
    </cfRule>
    <cfRule type="cellIs" dxfId="2386" priority="6479" stopIfTrue="1" operator="equal">
      <formula>"A"</formula>
    </cfRule>
    <cfRule type="cellIs" dxfId="2385" priority="6480" stopIfTrue="1" operator="equal">
      <formula>"E"</formula>
    </cfRule>
  </conditionalFormatting>
  <conditionalFormatting sqref="H249">
    <cfRule type="cellIs" dxfId="2384" priority="6583" stopIfTrue="1" operator="equal">
      <formula>"I"</formula>
    </cfRule>
    <cfRule type="cellIs" dxfId="2383" priority="6584" stopIfTrue="1" operator="equal">
      <formula>"A"</formula>
    </cfRule>
    <cfRule type="cellIs" dxfId="2382" priority="6585" stopIfTrue="1" operator="equal">
      <formula>"E"</formula>
    </cfRule>
  </conditionalFormatting>
  <conditionalFormatting sqref="H53">
    <cfRule type="cellIs" dxfId="2381" priority="6541" stopIfTrue="1" operator="equal">
      <formula>"I"</formula>
    </cfRule>
    <cfRule type="cellIs" dxfId="2380" priority="6542" stopIfTrue="1" operator="equal">
      <formula>"A"</formula>
    </cfRule>
    <cfRule type="cellIs" dxfId="2379" priority="6543" stopIfTrue="1" operator="equal">
      <formula>"E"</formula>
    </cfRule>
  </conditionalFormatting>
  <conditionalFormatting sqref="H231">
    <cfRule type="cellIs" dxfId="2378" priority="6475" stopIfTrue="1" operator="equal">
      <formula>"I"</formula>
    </cfRule>
    <cfRule type="cellIs" dxfId="2377" priority="6476" stopIfTrue="1" operator="equal">
      <formula>"A"</formula>
    </cfRule>
    <cfRule type="cellIs" dxfId="2376" priority="6477" stopIfTrue="1" operator="equal">
      <formula>"E"</formula>
    </cfRule>
  </conditionalFormatting>
  <conditionalFormatting sqref="H62">
    <cfRule type="cellIs" dxfId="2375" priority="6520" stopIfTrue="1" operator="equal">
      <formula>"I"</formula>
    </cfRule>
    <cfRule type="cellIs" dxfId="2374" priority="6521" stopIfTrue="1" operator="equal">
      <formula>"A"</formula>
    </cfRule>
    <cfRule type="cellIs" dxfId="2373" priority="6522" stopIfTrue="1" operator="equal">
      <formula>"E"</formula>
    </cfRule>
  </conditionalFormatting>
  <conditionalFormatting sqref="H231">
    <cfRule type="cellIs" dxfId="2372" priority="6472" stopIfTrue="1" operator="equal">
      <formula>"I"</formula>
    </cfRule>
    <cfRule type="cellIs" dxfId="2371" priority="6473" stopIfTrue="1" operator="equal">
      <formula>"A"</formula>
    </cfRule>
    <cfRule type="cellIs" dxfId="2370" priority="6474" stopIfTrue="1" operator="equal">
      <formula>"E"</formula>
    </cfRule>
  </conditionalFormatting>
  <conditionalFormatting sqref="H248">
    <cfRule type="cellIs" dxfId="2369" priority="6409" stopIfTrue="1" operator="equal">
      <formula>"I"</formula>
    </cfRule>
    <cfRule type="cellIs" dxfId="2368" priority="6410" stopIfTrue="1" operator="equal">
      <formula>"A"</formula>
    </cfRule>
    <cfRule type="cellIs" dxfId="2367" priority="6411" stopIfTrue="1" operator="equal">
      <formula>"E"</formula>
    </cfRule>
  </conditionalFormatting>
  <conditionalFormatting sqref="H252">
    <cfRule type="cellIs" dxfId="2366" priority="6373" stopIfTrue="1" operator="equal">
      <formula>"I"</formula>
    </cfRule>
    <cfRule type="cellIs" dxfId="2365" priority="6374" stopIfTrue="1" operator="equal">
      <formula>"A"</formula>
    </cfRule>
    <cfRule type="cellIs" dxfId="2364" priority="6375" stopIfTrue="1" operator="equal">
      <formula>"E"</formula>
    </cfRule>
  </conditionalFormatting>
  <conditionalFormatting sqref="H250">
    <cfRule type="cellIs" dxfId="2363" priority="6370" stopIfTrue="1" operator="equal">
      <formula>"I"</formula>
    </cfRule>
    <cfRule type="cellIs" dxfId="2362" priority="6371" stopIfTrue="1" operator="equal">
      <formula>"A"</formula>
    </cfRule>
    <cfRule type="cellIs" dxfId="2361" priority="6372" stopIfTrue="1" operator="equal">
      <formula>"E"</formula>
    </cfRule>
  </conditionalFormatting>
  <conditionalFormatting sqref="H250">
    <cfRule type="cellIs" dxfId="2360" priority="6367" stopIfTrue="1" operator="equal">
      <formula>"I"</formula>
    </cfRule>
    <cfRule type="cellIs" dxfId="2359" priority="6368" stopIfTrue="1" operator="equal">
      <formula>"A"</formula>
    </cfRule>
    <cfRule type="cellIs" dxfId="2358" priority="6369" stopIfTrue="1" operator="equal">
      <formula>"E"</formula>
    </cfRule>
  </conditionalFormatting>
  <conditionalFormatting sqref="H251">
    <cfRule type="cellIs" dxfId="2357" priority="6361" stopIfTrue="1" operator="equal">
      <formula>"I"</formula>
    </cfRule>
    <cfRule type="cellIs" dxfId="2356" priority="6362" stopIfTrue="1" operator="equal">
      <formula>"A"</formula>
    </cfRule>
    <cfRule type="cellIs" dxfId="2355" priority="6363" stopIfTrue="1" operator="equal">
      <formula>"E"</formula>
    </cfRule>
  </conditionalFormatting>
  <conditionalFormatting sqref="H251">
    <cfRule type="cellIs" dxfId="2354" priority="6364" stopIfTrue="1" operator="equal">
      <formula>"I"</formula>
    </cfRule>
    <cfRule type="cellIs" dxfId="2353" priority="6365" stopIfTrue="1" operator="equal">
      <formula>"A"</formula>
    </cfRule>
    <cfRule type="cellIs" dxfId="2352" priority="6366" stopIfTrue="1" operator="equal">
      <formula>"E"</formula>
    </cfRule>
  </conditionalFormatting>
  <conditionalFormatting sqref="H254">
    <cfRule type="cellIs" dxfId="2351" priority="6355" stopIfTrue="1" operator="equal">
      <formula>"I"</formula>
    </cfRule>
    <cfRule type="cellIs" dxfId="2350" priority="6356" stopIfTrue="1" operator="equal">
      <formula>"A"</formula>
    </cfRule>
    <cfRule type="cellIs" dxfId="2349" priority="6357" stopIfTrue="1" operator="equal">
      <formula>"E"</formula>
    </cfRule>
  </conditionalFormatting>
  <conditionalFormatting sqref="H543">
    <cfRule type="cellIs" dxfId="2348" priority="5980" stopIfTrue="1" operator="equal">
      <formula>"I"</formula>
    </cfRule>
    <cfRule type="cellIs" dxfId="2347" priority="5981" stopIfTrue="1" operator="equal">
      <formula>"A"</formula>
    </cfRule>
    <cfRule type="cellIs" dxfId="2346" priority="5982" stopIfTrue="1" operator="equal">
      <formula>"E"</formula>
    </cfRule>
  </conditionalFormatting>
  <conditionalFormatting sqref="H47">
    <cfRule type="cellIs" dxfId="2345" priority="6214" stopIfTrue="1" operator="equal">
      <formula>"I"</formula>
    </cfRule>
    <cfRule type="cellIs" dxfId="2344" priority="6215" stopIfTrue="1" operator="equal">
      <formula>"A"</formula>
    </cfRule>
    <cfRule type="cellIs" dxfId="2343" priority="6216" stopIfTrue="1" operator="equal">
      <formula>"E"</formula>
    </cfRule>
  </conditionalFormatting>
  <conditionalFormatting sqref="H541">
    <cfRule type="cellIs" dxfId="2342" priority="6193" stopIfTrue="1" operator="equal">
      <formula>"I"</formula>
    </cfRule>
    <cfRule type="cellIs" dxfId="2341" priority="6194" stopIfTrue="1" operator="equal">
      <formula>"A"</formula>
    </cfRule>
    <cfRule type="cellIs" dxfId="2340" priority="6195" stopIfTrue="1" operator="equal">
      <formula>"E"</formula>
    </cfRule>
  </conditionalFormatting>
  <conditionalFormatting sqref="H581">
    <cfRule type="cellIs" dxfId="2339" priority="6190" stopIfTrue="1" operator="equal">
      <formula>"I"</formula>
    </cfRule>
    <cfRule type="cellIs" dxfId="2338" priority="6191" stopIfTrue="1" operator="equal">
      <formula>"A"</formula>
    </cfRule>
    <cfRule type="cellIs" dxfId="2337" priority="6192" stopIfTrue="1" operator="equal">
      <formula>"E"</formula>
    </cfRule>
  </conditionalFormatting>
  <conditionalFormatting sqref="H47">
    <cfRule type="cellIs" dxfId="2336" priority="6211" stopIfTrue="1" operator="equal">
      <formula>"I"</formula>
    </cfRule>
    <cfRule type="cellIs" dxfId="2335" priority="6212" stopIfTrue="1" operator="equal">
      <formula>"A"</formula>
    </cfRule>
    <cfRule type="cellIs" dxfId="2334" priority="6213" stopIfTrue="1" operator="equal">
      <formula>"E"</formula>
    </cfRule>
  </conditionalFormatting>
  <conditionalFormatting sqref="H48">
    <cfRule type="cellIs" dxfId="2333" priority="6208" stopIfTrue="1" operator="equal">
      <formula>"I"</formula>
    </cfRule>
    <cfRule type="cellIs" dxfId="2332" priority="6209" stopIfTrue="1" operator="equal">
      <formula>"A"</formula>
    </cfRule>
    <cfRule type="cellIs" dxfId="2331" priority="6210" stopIfTrue="1" operator="equal">
      <formula>"E"</formula>
    </cfRule>
  </conditionalFormatting>
  <conditionalFormatting sqref="H49">
    <cfRule type="cellIs" dxfId="2330" priority="6205" stopIfTrue="1" operator="equal">
      <formula>"I"</formula>
    </cfRule>
    <cfRule type="cellIs" dxfId="2329" priority="6206" stopIfTrue="1" operator="equal">
      <formula>"A"</formula>
    </cfRule>
    <cfRule type="cellIs" dxfId="2328" priority="6207" stopIfTrue="1" operator="equal">
      <formula>"E"</formula>
    </cfRule>
  </conditionalFormatting>
  <conditionalFormatting sqref="H49">
    <cfRule type="cellIs" dxfId="2327" priority="6202" stopIfTrue="1" operator="equal">
      <formula>"I"</formula>
    </cfRule>
    <cfRule type="cellIs" dxfId="2326" priority="6203" stopIfTrue="1" operator="equal">
      <formula>"A"</formula>
    </cfRule>
    <cfRule type="cellIs" dxfId="2325" priority="6204" stopIfTrue="1" operator="equal">
      <formula>"E"</formula>
    </cfRule>
  </conditionalFormatting>
  <conditionalFormatting sqref="H119">
    <cfRule type="cellIs" dxfId="2324" priority="6145" stopIfTrue="1" operator="equal">
      <formula>"I"</formula>
    </cfRule>
    <cfRule type="cellIs" dxfId="2323" priority="6146" stopIfTrue="1" operator="equal">
      <formula>"A"</formula>
    </cfRule>
    <cfRule type="cellIs" dxfId="2322" priority="6147" stopIfTrue="1" operator="equal">
      <formula>"E"</formula>
    </cfRule>
  </conditionalFormatting>
  <conditionalFormatting sqref="H354">
    <cfRule type="cellIs" dxfId="2321" priority="5917" stopIfTrue="1" operator="equal">
      <formula>"I"</formula>
    </cfRule>
    <cfRule type="cellIs" dxfId="2320" priority="5918" stopIfTrue="1" operator="equal">
      <formula>"A"</formula>
    </cfRule>
    <cfRule type="cellIs" dxfId="2319" priority="5919" stopIfTrue="1" operator="equal">
      <formula>"E"</formula>
    </cfRule>
  </conditionalFormatting>
  <conditionalFormatting sqref="H547">
    <cfRule type="cellIs" dxfId="2318" priority="6139" stopIfTrue="1" operator="equal">
      <formula>"I"</formula>
    </cfRule>
    <cfRule type="cellIs" dxfId="2317" priority="6140" stopIfTrue="1" operator="equal">
      <formula>"A"</formula>
    </cfRule>
    <cfRule type="cellIs" dxfId="2316" priority="6141" stopIfTrue="1" operator="equal">
      <formula>"E"</formula>
    </cfRule>
  </conditionalFormatting>
  <conditionalFormatting sqref="H61">
    <cfRule type="cellIs" dxfId="2315" priority="6157" stopIfTrue="1" operator="equal">
      <formula>"I"</formula>
    </cfRule>
    <cfRule type="cellIs" dxfId="2314" priority="6158" stopIfTrue="1" operator="equal">
      <formula>"A"</formula>
    </cfRule>
    <cfRule type="cellIs" dxfId="2313" priority="6159" stopIfTrue="1" operator="equal">
      <formula>"E"</formula>
    </cfRule>
  </conditionalFormatting>
  <conditionalFormatting sqref="H61">
    <cfRule type="cellIs" dxfId="2312" priority="6154" stopIfTrue="1" operator="equal">
      <formula>"I"</formula>
    </cfRule>
    <cfRule type="cellIs" dxfId="2311" priority="6155" stopIfTrue="1" operator="equal">
      <formula>"A"</formula>
    </cfRule>
    <cfRule type="cellIs" dxfId="2310" priority="6156" stopIfTrue="1" operator="equal">
      <formula>"E"</formula>
    </cfRule>
  </conditionalFormatting>
  <conditionalFormatting sqref="H536">
    <cfRule type="cellIs" dxfId="2309" priority="6052" stopIfTrue="1" operator="equal">
      <formula>"I"</formula>
    </cfRule>
    <cfRule type="cellIs" dxfId="2308" priority="6053" stopIfTrue="1" operator="equal">
      <formula>"A"</formula>
    </cfRule>
    <cfRule type="cellIs" dxfId="2307" priority="6054" stopIfTrue="1" operator="equal">
      <formula>"E"</formula>
    </cfRule>
  </conditionalFormatting>
  <conditionalFormatting sqref="H119">
    <cfRule type="cellIs" dxfId="2306" priority="6142" stopIfTrue="1" operator="equal">
      <formula>"I"</formula>
    </cfRule>
    <cfRule type="cellIs" dxfId="2305" priority="6143" stopIfTrue="1" operator="equal">
      <formula>"A"</formula>
    </cfRule>
    <cfRule type="cellIs" dxfId="2304" priority="6144" stopIfTrue="1" operator="equal">
      <formula>"E"</formula>
    </cfRule>
  </conditionalFormatting>
  <conditionalFormatting sqref="H353">
    <cfRule type="cellIs" dxfId="2303" priority="5920" stopIfTrue="1" operator="equal">
      <formula>"I"</formula>
    </cfRule>
    <cfRule type="cellIs" dxfId="2302" priority="5921" stopIfTrue="1" operator="equal">
      <formula>"A"</formula>
    </cfRule>
    <cfRule type="cellIs" dxfId="2301" priority="5922" stopIfTrue="1" operator="equal">
      <formula>"E"</formula>
    </cfRule>
  </conditionalFormatting>
  <conditionalFormatting sqref="H234">
    <cfRule type="cellIs" dxfId="2300" priority="6094" stopIfTrue="1" operator="equal">
      <formula>"I"</formula>
    </cfRule>
    <cfRule type="cellIs" dxfId="2299" priority="6095" stopIfTrue="1" operator="equal">
      <formula>"A"</formula>
    </cfRule>
    <cfRule type="cellIs" dxfId="2298" priority="6096" stopIfTrue="1" operator="equal">
      <formula>"E"</formula>
    </cfRule>
  </conditionalFormatting>
  <conditionalFormatting sqref="H237">
    <cfRule type="cellIs" dxfId="2297" priority="6091" stopIfTrue="1" operator="equal">
      <formula>"I"</formula>
    </cfRule>
    <cfRule type="cellIs" dxfId="2296" priority="6092" stopIfTrue="1" operator="equal">
      <formula>"A"</formula>
    </cfRule>
    <cfRule type="cellIs" dxfId="2295" priority="6093" stopIfTrue="1" operator="equal">
      <formula>"E"</formula>
    </cfRule>
  </conditionalFormatting>
  <conditionalFormatting sqref="H549">
    <cfRule type="cellIs" dxfId="2294" priority="6097" stopIfTrue="1" operator="equal">
      <formula>"I"</formula>
    </cfRule>
    <cfRule type="cellIs" dxfId="2293" priority="6098" stopIfTrue="1" operator="equal">
      <formula>"A"</formula>
    </cfRule>
    <cfRule type="cellIs" dxfId="2292" priority="6099" stopIfTrue="1" operator="equal">
      <formula>"E"</formula>
    </cfRule>
  </conditionalFormatting>
  <conditionalFormatting sqref="H236">
    <cfRule type="cellIs" dxfId="2291" priority="6088" stopIfTrue="1" operator="equal">
      <formula>"I"</formula>
    </cfRule>
    <cfRule type="cellIs" dxfId="2290" priority="6089" stopIfTrue="1" operator="equal">
      <formula>"A"</formula>
    </cfRule>
    <cfRule type="cellIs" dxfId="2289" priority="6090" stopIfTrue="1" operator="equal">
      <formula>"E"</formula>
    </cfRule>
  </conditionalFormatting>
  <conditionalFormatting sqref="H283">
    <cfRule type="cellIs" dxfId="2288" priority="6028" stopIfTrue="1" operator="equal">
      <formula>"I"</formula>
    </cfRule>
    <cfRule type="cellIs" dxfId="2287" priority="6029" stopIfTrue="1" operator="equal">
      <formula>"A"</formula>
    </cfRule>
    <cfRule type="cellIs" dxfId="2286" priority="6030" stopIfTrue="1" operator="equal">
      <formula>"E"</formula>
    </cfRule>
  </conditionalFormatting>
  <conditionalFormatting sqref="H537">
    <cfRule type="cellIs" dxfId="2285" priority="6022" stopIfTrue="1" operator="equal">
      <formula>"I"</formula>
    </cfRule>
    <cfRule type="cellIs" dxfId="2284" priority="6023" stopIfTrue="1" operator="equal">
      <formula>"A"</formula>
    </cfRule>
    <cfRule type="cellIs" dxfId="2283" priority="6024" stopIfTrue="1" operator="equal">
      <formula>"E"</formula>
    </cfRule>
  </conditionalFormatting>
  <conditionalFormatting sqref="H364">
    <cfRule type="cellIs" dxfId="2282" priority="5878" stopIfTrue="1" operator="equal">
      <formula>"I"</formula>
    </cfRule>
    <cfRule type="cellIs" dxfId="2281" priority="5879" stopIfTrue="1" operator="equal">
      <formula>"A"</formula>
    </cfRule>
    <cfRule type="cellIs" dxfId="2280" priority="5880" stopIfTrue="1" operator="equal">
      <formula>"E"</formula>
    </cfRule>
  </conditionalFormatting>
  <conditionalFormatting sqref="H542">
    <cfRule type="cellIs" dxfId="2279" priority="5890" stopIfTrue="1" operator="equal">
      <formula>"I"</formula>
    </cfRule>
    <cfRule type="cellIs" dxfId="2278" priority="5891" stopIfTrue="1" operator="equal">
      <formula>"A"</formula>
    </cfRule>
    <cfRule type="cellIs" dxfId="2277" priority="5892" stopIfTrue="1" operator="equal">
      <formula>"E"</formula>
    </cfRule>
  </conditionalFormatting>
  <conditionalFormatting sqref="H364">
    <cfRule type="cellIs" dxfId="2276" priority="5875" stopIfTrue="1" operator="equal">
      <formula>"I"</formula>
    </cfRule>
    <cfRule type="cellIs" dxfId="2275" priority="5876" stopIfTrue="1" operator="equal">
      <formula>"A"</formula>
    </cfRule>
    <cfRule type="cellIs" dxfId="2274" priority="5877" stopIfTrue="1" operator="equal">
      <formula>"E"</formula>
    </cfRule>
  </conditionalFormatting>
  <conditionalFormatting sqref="H367">
    <cfRule type="cellIs" dxfId="2273" priority="5866" stopIfTrue="1" operator="equal">
      <formula>"I"</formula>
    </cfRule>
    <cfRule type="cellIs" dxfId="2272" priority="5867" stopIfTrue="1" operator="equal">
      <formula>"A"</formula>
    </cfRule>
    <cfRule type="cellIs" dxfId="2271" priority="5868" stopIfTrue="1" operator="equal">
      <formula>"E"</formula>
    </cfRule>
  </conditionalFormatting>
  <conditionalFormatting sqref="H548">
    <cfRule type="cellIs" dxfId="2270" priority="5746" stopIfTrue="1" operator="equal">
      <formula>"I"</formula>
    </cfRule>
    <cfRule type="cellIs" dxfId="2269" priority="5747" stopIfTrue="1" operator="equal">
      <formula>"A"</formula>
    </cfRule>
    <cfRule type="cellIs" dxfId="2268" priority="5748" stopIfTrue="1" operator="equal">
      <formula>"E"</formula>
    </cfRule>
  </conditionalFormatting>
  <conditionalFormatting sqref="H354">
    <cfRule type="cellIs" dxfId="2267" priority="5395" stopIfTrue="1" operator="equal">
      <formula>"I"</formula>
    </cfRule>
    <cfRule type="cellIs" dxfId="2266" priority="5396" stopIfTrue="1" operator="equal">
      <formula>"A"</formula>
    </cfRule>
    <cfRule type="cellIs" dxfId="2265" priority="5397" stopIfTrue="1" operator="equal">
      <formula>"E"</formula>
    </cfRule>
  </conditionalFormatting>
  <conditionalFormatting sqref="H384">
    <cfRule type="cellIs" dxfId="2264" priority="5548" stopIfTrue="1" operator="equal">
      <formula>"I"</formula>
    </cfRule>
    <cfRule type="cellIs" dxfId="2263" priority="5549" stopIfTrue="1" operator="equal">
      <formula>"A"</formula>
    </cfRule>
    <cfRule type="cellIs" dxfId="2262" priority="5550" stopIfTrue="1" operator="equal">
      <formula>"E"</formula>
    </cfRule>
  </conditionalFormatting>
  <conditionalFormatting sqref="H570">
    <cfRule type="cellIs" dxfId="2261" priority="5200" stopIfTrue="1" operator="equal">
      <formula>"I"</formula>
    </cfRule>
    <cfRule type="cellIs" dxfId="2260" priority="5201" stopIfTrue="1" operator="equal">
      <formula>"A"</formula>
    </cfRule>
    <cfRule type="cellIs" dxfId="2259" priority="5202" stopIfTrue="1" operator="equal">
      <formula>"E"</formula>
    </cfRule>
  </conditionalFormatting>
  <conditionalFormatting sqref="H556">
    <cfRule type="cellIs" dxfId="2258" priority="5275" stopIfTrue="1" operator="equal">
      <formula>"I"</formula>
    </cfRule>
    <cfRule type="cellIs" dxfId="2257" priority="5276" stopIfTrue="1" operator="equal">
      <formula>"A"</formula>
    </cfRule>
    <cfRule type="cellIs" dxfId="2256" priority="5277" stopIfTrue="1" operator="equal">
      <formula>"E"</formula>
    </cfRule>
  </conditionalFormatting>
  <conditionalFormatting sqref="H554">
    <cfRule type="cellIs" dxfId="2255" priority="5278" stopIfTrue="1" operator="equal">
      <formula>"I"</formula>
    </cfRule>
    <cfRule type="cellIs" dxfId="2254" priority="5279" stopIfTrue="1" operator="equal">
      <formula>"A"</formula>
    </cfRule>
    <cfRule type="cellIs" dxfId="2253" priority="5280" stopIfTrue="1" operator="equal">
      <formula>"E"</formula>
    </cfRule>
  </conditionalFormatting>
  <conditionalFormatting sqref="H585">
    <cfRule type="cellIs" dxfId="2252" priority="4540" stopIfTrue="1" operator="equal">
      <formula>"I"</formula>
    </cfRule>
    <cfRule type="cellIs" dxfId="2251" priority="4541" stopIfTrue="1" operator="equal">
      <formula>"A"</formula>
    </cfRule>
    <cfRule type="cellIs" dxfId="2250" priority="4542" stopIfTrue="1" operator="equal">
      <formula>"E"</formula>
    </cfRule>
  </conditionalFormatting>
  <conditionalFormatting sqref="H534">
    <cfRule type="cellIs" dxfId="2249" priority="5503" stopIfTrue="1" operator="equal">
      <formula>"I"</formula>
    </cfRule>
    <cfRule type="cellIs" dxfId="2248" priority="5504" stopIfTrue="1" operator="equal">
      <formula>"A"</formula>
    </cfRule>
    <cfRule type="cellIs" dxfId="2247" priority="5505" stopIfTrue="1" operator="equal">
      <formula>"E"</formula>
    </cfRule>
  </conditionalFormatting>
  <conditionalFormatting sqref="H63">
    <cfRule type="cellIs" dxfId="2246" priority="5515" stopIfTrue="1" operator="equal">
      <formula>"I"</formula>
    </cfRule>
    <cfRule type="cellIs" dxfId="2245" priority="5516" stopIfTrue="1" operator="equal">
      <formula>"A"</formula>
    </cfRule>
    <cfRule type="cellIs" dxfId="2244" priority="5517" stopIfTrue="1" operator="equal">
      <formula>"E"</formula>
    </cfRule>
  </conditionalFormatting>
  <conditionalFormatting sqref="H584">
    <cfRule type="cellIs" dxfId="2243" priority="4543" stopIfTrue="1" operator="equal">
      <formula>"I"</formula>
    </cfRule>
    <cfRule type="cellIs" dxfId="2242" priority="4544" stopIfTrue="1" operator="equal">
      <formula>"A"</formula>
    </cfRule>
    <cfRule type="cellIs" dxfId="2241" priority="4545" stopIfTrue="1" operator="equal">
      <formula>"E"</formula>
    </cfRule>
  </conditionalFormatting>
  <conditionalFormatting sqref="H559">
    <cfRule type="cellIs" dxfId="2240" priority="5266" stopIfTrue="1" operator="equal">
      <formula>"I"</formula>
    </cfRule>
    <cfRule type="cellIs" dxfId="2239" priority="5267" stopIfTrue="1" operator="equal">
      <formula>"A"</formula>
    </cfRule>
    <cfRule type="cellIs" dxfId="2238" priority="5268" stopIfTrue="1" operator="equal">
      <formula>"E"</formula>
    </cfRule>
  </conditionalFormatting>
  <conditionalFormatting sqref="H533">
    <cfRule type="cellIs" dxfId="2237" priority="5506" stopIfTrue="1" operator="equal">
      <formula>"I"</formula>
    </cfRule>
    <cfRule type="cellIs" dxfId="2236" priority="5507" stopIfTrue="1" operator="equal">
      <formula>"A"</formula>
    </cfRule>
    <cfRule type="cellIs" dxfId="2235" priority="5508" stopIfTrue="1" operator="equal">
      <formula>"E"</formula>
    </cfRule>
  </conditionalFormatting>
  <conditionalFormatting sqref="H354">
    <cfRule type="cellIs" dxfId="2234" priority="5398" stopIfTrue="1" operator="equal">
      <formula>"I"</formula>
    </cfRule>
    <cfRule type="cellIs" dxfId="2233" priority="5399" stopIfTrue="1" operator="equal">
      <formula>"A"</formula>
    </cfRule>
    <cfRule type="cellIs" dxfId="2232" priority="5400" stopIfTrue="1" operator="equal">
      <formula>"E"</formula>
    </cfRule>
  </conditionalFormatting>
  <conditionalFormatting sqref="H532">
    <cfRule type="cellIs" dxfId="2231" priority="5494" stopIfTrue="1" operator="equal">
      <formula>"I"</formula>
    </cfRule>
    <cfRule type="cellIs" dxfId="2230" priority="5495" stopIfTrue="1" operator="equal">
      <formula>"A"</formula>
    </cfRule>
    <cfRule type="cellIs" dxfId="2229" priority="5496" stopIfTrue="1" operator="equal">
      <formula>"E"</formula>
    </cfRule>
  </conditionalFormatting>
  <conditionalFormatting sqref="H353">
    <cfRule type="cellIs" dxfId="2228" priority="5401" stopIfTrue="1" operator="equal">
      <formula>"I"</formula>
    </cfRule>
    <cfRule type="cellIs" dxfId="2227" priority="5402" stopIfTrue="1" operator="equal">
      <formula>"A"</formula>
    </cfRule>
    <cfRule type="cellIs" dxfId="2226" priority="5403" stopIfTrue="1" operator="equal">
      <formula>"E"</formula>
    </cfRule>
  </conditionalFormatting>
  <conditionalFormatting sqref="H353">
    <cfRule type="cellIs" dxfId="2225" priority="5404" stopIfTrue="1" operator="equal">
      <formula>"I"</formula>
    </cfRule>
    <cfRule type="cellIs" dxfId="2224" priority="5405" stopIfTrue="1" operator="equal">
      <formula>"A"</formula>
    </cfRule>
    <cfRule type="cellIs" dxfId="2223" priority="5406" stopIfTrue="1" operator="equal">
      <formula>"E"</formula>
    </cfRule>
  </conditionalFormatting>
  <conditionalFormatting sqref="H253">
    <cfRule type="cellIs" dxfId="2222" priority="5434" stopIfTrue="1" operator="equal">
      <formula>"I"</formula>
    </cfRule>
    <cfRule type="cellIs" dxfId="2221" priority="5435" stopIfTrue="1" operator="equal">
      <formula>"A"</formula>
    </cfRule>
    <cfRule type="cellIs" dxfId="2220" priority="5436" stopIfTrue="1" operator="equal">
      <formula>"E"</formula>
    </cfRule>
  </conditionalFormatting>
  <conditionalFormatting sqref="H355">
    <cfRule type="cellIs" dxfId="2219" priority="5389" stopIfTrue="1" operator="equal">
      <formula>"I"</formula>
    </cfRule>
    <cfRule type="cellIs" dxfId="2218" priority="5390" stopIfTrue="1" operator="equal">
      <formula>"A"</formula>
    </cfRule>
    <cfRule type="cellIs" dxfId="2217" priority="5391" stopIfTrue="1" operator="equal">
      <formula>"E"</formula>
    </cfRule>
  </conditionalFormatting>
  <conditionalFormatting sqref="H355">
    <cfRule type="cellIs" dxfId="2216" priority="5386" stopIfTrue="1" operator="equal">
      <formula>"I"</formula>
    </cfRule>
    <cfRule type="cellIs" dxfId="2215" priority="5387" stopIfTrue="1" operator="equal">
      <formula>"A"</formula>
    </cfRule>
    <cfRule type="cellIs" dxfId="2214" priority="5388" stopIfTrue="1" operator="equal">
      <formula>"E"</formula>
    </cfRule>
  </conditionalFormatting>
  <conditionalFormatting sqref="H345">
    <cfRule type="cellIs" dxfId="2213" priority="5410" stopIfTrue="1" operator="equal">
      <formula>"I"</formula>
    </cfRule>
    <cfRule type="cellIs" dxfId="2212" priority="5411" stopIfTrue="1" operator="equal">
      <formula>"A"</formula>
    </cfRule>
    <cfRule type="cellIs" dxfId="2211" priority="5412" stopIfTrue="1" operator="equal">
      <formula>"E"</formula>
    </cfRule>
  </conditionalFormatting>
  <conditionalFormatting sqref="H355">
    <cfRule type="cellIs" dxfId="2210" priority="5383" stopIfTrue="1" operator="equal">
      <formula>"I"</formula>
    </cfRule>
    <cfRule type="cellIs" dxfId="2209" priority="5384" stopIfTrue="1" operator="equal">
      <formula>"A"</formula>
    </cfRule>
    <cfRule type="cellIs" dxfId="2208" priority="5385" stopIfTrue="1" operator="equal">
      <formula>"E"</formula>
    </cfRule>
  </conditionalFormatting>
  <conditionalFormatting sqref="H583">
    <cfRule type="cellIs" dxfId="2207" priority="4546" stopIfTrue="1" operator="equal">
      <formula>"I"</formula>
    </cfRule>
    <cfRule type="cellIs" dxfId="2206" priority="4547" stopIfTrue="1" operator="equal">
      <formula>"A"</formula>
    </cfRule>
    <cfRule type="cellIs" dxfId="2205" priority="4548" stopIfTrue="1" operator="equal">
      <formula>"E"</formula>
    </cfRule>
  </conditionalFormatting>
  <conditionalFormatting sqref="H527">
    <cfRule type="cellIs" dxfId="2204" priority="5191" stopIfTrue="1" operator="equal">
      <formula>"I"</formula>
    </cfRule>
    <cfRule type="cellIs" dxfId="2203" priority="5192" stopIfTrue="1" operator="equal">
      <formula>"A"</formula>
    </cfRule>
    <cfRule type="cellIs" dxfId="2202" priority="5193" stopIfTrue="1" operator="equal">
      <formula>"E"</formula>
    </cfRule>
  </conditionalFormatting>
  <conditionalFormatting sqref="H580 H582">
    <cfRule type="cellIs" dxfId="2201" priority="5254" stopIfTrue="1" operator="equal">
      <formula>"I"</formula>
    </cfRule>
    <cfRule type="cellIs" dxfId="2200" priority="5255" stopIfTrue="1" operator="equal">
      <formula>"A"</formula>
    </cfRule>
    <cfRule type="cellIs" dxfId="2199" priority="5256" stopIfTrue="1" operator="equal">
      <formula>"E"</formula>
    </cfRule>
  </conditionalFormatting>
  <conditionalFormatting sqref="H558">
    <cfRule type="cellIs" dxfId="2198" priority="5257" stopIfTrue="1" operator="equal">
      <formula>"I"</formula>
    </cfRule>
    <cfRule type="cellIs" dxfId="2197" priority="5258" stopIfTrue="1" operator="equal">
      <formula>"A"</formula>
    </cfRule>
    <cfRule type="cellIs" dxfId="2196" priority="5259" stopIfTrue="1" operator="equal">
      <formula>"E"</formula>
    </cfRule>
  </conditionalFormatting>
  <conditionalFormatting sqref="H571">
    <cfRule type="cellIs" dxfId="2195" priority="5248" stopIfTrue="1" operator="equal">
      <formula>"I"</formula>
    </cfRule>
    <cfRule type="cellIs" dxfId="2194" priority="5249" stopIfTrue="1" operator="equal">
      <formula>"A"</formula>
    </cfRule>
    <cfRule type="cellIs" dxfId="2193" priority="5250" stopIfTrue="1" operator="equal">
      <formula>"E"</formula>
    </cfRule>
  </conditionalFormatting>
  <conditionalFormatting sqref="H585">
    <cfRule type="cellIs" dxfId="2192" priority="4537" stopIfTrue="1" operator="equal">
      <formula>"I"</formula>
    </cfRule>
    <cfRule type="cellIs" dxfId="2191" priority="4538" stopIfTrue="1" operator="equal">
      <formula>"A"</formula>
    </cfRule>
    <cfRule type="cellIs" dxfId="2190" priority="4539" stopIfTrue="1" operator="equal">
      <formula>"E"</formula>
    </cfRule>
  </conditionalFormatting>
  <conditionalFormatting sqref="H577">
    <cfRule type="cellIs" dxfId="2189" priority="5230" stopIfTrue="1" operator="equal">
      <formula>"I"</formula>
    </cfRule>
    <cfRule type="cellIs" dxfId="2188" priority="5231" stopIfTrue="1" operator="equal">
      <formula>"A"</formula>
    </cfRule>
    <cfRule type="cellIs" dxfId="2187" priority="5232" stopIfTrue="1" operator="equal">
      <formula>"E"</formula>
    </cfRule>
  </conditionalFormatting>
  <conditionalFormatting sqref="H9">
    <cfRule type="cellIs" dxfId="2186" priority="4534" stopIfTrue="1" operator="equal">
      <formula>"I"</formula>
    </cfRule>
    <cfRule type="cellIs" dxfId="2185" priority="4535" stopIfTrue="1" operator="equal">
      <formula>"A"</formula>
    </cfRule>
    <cfRule type="cellIs" dxfId="2184" priority="4536" stopIfTrue="1" operator="equal">
      <formula>"E"</formula>
    </cfRule>
  </conditionalFormatting>
  <conditionalFormatting sqref="H50">
    <cfRule type="cellIs" dxfId="2183" priority="4531" stopIfTrue="1" operator="equal">
      <formula>"I"</formula>
    </cfRule>
    <cfRule type="cellIs" dxfId="2182" priority="4532" stopIfTrue="1" operator="equal">
      <formula>"A"</formula>
    </cfRule>
    <cfRule type="cellIs" dxfId="2181" priority="4533" stopIfTrue="1" operator="equal">
      <formula>"E"</formula>
    </cfRule>
  </conditionalFormatting>
  <conditionalFormatting sqref="H557">
    <cfRule type="cellIs" dxfId="2180" priority="5263" stopIfTrue="1" operator="equal">
      <formula>"I"</formula>
    </cfRule>
    <cfRule type="cellIs" dxfId="2179" priority="5264" stopIfTrue="1" operator="equal">
      <formula>"A"</formula>
    </cfRule>
    <cfRule type="cellIs" dxfId="2178" priority="5265" stopIfTrue="1" operator="equal">
      <formula>"E"</formula>
    </cfRule>
  </conditionalFormatting>
  <conditionalFormatting sqref="H530">
    <cfRule type="cellIs" dxfId="2177" priority="5260" stopIfTrue="1" operator="equal">
      <formula>"I"</formula>
    </cfRule>
    <cfRule type="cellIs" dxfId="2176" priority="5261" stopIfTrue="1" operator="equal">
      <formula>"A"</formula>
    </cfRule>
    <cfRule type="cellIs" dxfId="2175" priority="5262" stopIfTrue="1" operator="equal">
      <formula>"E"</formula>
    </cfRule>
  </conditionalFormatting>
  <conditionalFormatting sqref="H523">
    <cfRule type="cellIs" dxfId="2174" priority="5251" stopIfTrue="1" operator="equal">
      <formula>"I"</formula>
    </cfRule>
    <cfRule type="cellIs" dxfId="2173" priority="5252" stopIfTrue="1" operator="equal">
      <formula>"A"</formula>
    </cfRule>
    <cfRule type="cellIs" dxfId="2172" priority="5253" stopIfTrue="1" operator="equal">
      <formula>"E"</formula>
    </cfRule>
  </conditionalFormatting>
  <conditionalFormatting sqref="H524">
    <cfRule type="cellIs" dxfId="2171" priority="5215" stopIfTrue="1" operator="equal">
      <formula>"I"</formula>
    </cfRule>
    <cfRule type="cellIs" dxfId="2170" priority="5216" stopIfTrue="1" operator="equal">
      <formula>"A"</formula>
    </cfRule>
    <cfRule type="cellIs" dxfId="2169" priority="5217" stopIfTrue="1" operator="equal">
      <formula>"E"</formula>
    </cfRule>
  </conditionalFormatting>
  <conditionalFormatting sqref="H579">
    <cfRule type="cellIs" dxfId="2168" priority="5206" stopIfTrue="1" operator="equal">
      <formula>"I"</formula>
    </cfRule>
    <cfRule type="cellIs" dxfId="2167" priority="5207" stopIfTrue="1" operator="equal">
      <formula>"A"</formula>
    </cfRule>
    <cfRule type="cellIs" dxfId="2166" priority="5208" stopIfTrue="1" operator="equal">
      <formula>"E"</formula>
    </cfRule>
  </conditionalFormatting>
  <conditionalFormatting sqref="H522">
    <cfRule type="cellIs" dxfId="2165" priority="5227" stopIfTrue="1" operator="equal">
      <formula>"I"</formula>
    </cfRule>
    <cfRule type="cellIs" dxfId="2164" priority="5228" stopIfTrue="1" operator="equal">
      <formula>"A"</formula>
    </cfRule>
    <cfRule type="cellIs" dxfId="2163" priority="5229" stopIfTrue="1" operator="equal">
      <formula>"E"</formula>
    </cfRule>
  </conditionalFormatting>
  <conditionalFormatting sqref="H578">
    <cfRule type="cellIs" dxfId="2162" priority="5221" stopIfTrue="1" operator="equal">
      <formula>"I"</formula>
    </cfRule>
    <cfRule type="cellIs" dxfId="2161" priority="5222" stopIfTrue="1" operator="equal">
      <formula>"A"</formula>
    </cfRule>
    <cfRule type="cellIs" dxfId="2160" priority="5223" stopIfTrue="1" operator="equal">
      <formula>"E"</formula>
    </cfRule>
  </conditionalFormatting>
  <conditionalFormatting sqref="H526">
    <cfRule type="cellIs" dxfId="2159" priority="5194" stopIfTrue="1" operator="equal">
      <formula>"I"</formula>
    </cfRule>
    <cfRule type="cellIs" dxfId="2158" priority="5195" stopIfTrue="1" operator="equal">
      <formula>"A"</formula>
    </cfRule>
    <cfRule type="cellIs" dxfId="2157" priority="5196" stopIfTrue="1" operator="equal">
      <formula>"E"</formula>
    </cfRule>
  </conditionalFormatting>
  <conditionalFormatting sqref="H573">
    <cfRule type="cellIs" dxfId="2156" priority="5071" stopIfTrue="1" operator="equal">
      <formula>"I"</formula>
    </cfRule>
    <cfRule type="cellIs" dxfId="2155" priority="5072" stopIfTrue="1" operator="equal">
      <formula>"A"</formula>
    </cfRule>
    <cfRule type="cellIs" dxfId="2154" priority="5073" stopIfTrue="1" operator="equal">
      <formula>"E"</formula>
    </cfRule>
  </conditionalFormatting>
  <conditionalFormatting sqref="H588">
    <cfRule type="cellIs" dxfId="2153" priority="5182" stopIfTrue="1" operator="equal">
      <formula>"I"</formula>
    </cfRule>
    <cfRule type="cellIs" dxfId="2152" priority="5183" stopIfTrue="1" operator="equal">
      <formula>"A"</formula>
    </cfRule>
    <cfRule type="cellIs" dxfId="2151" priority="5184" stopIfTrue="1" operator="equal">
      <formula>"E"</formula>
    </cfRule>
  </conditionalFormatting>
  <conditionalFormatting sqref="H587">
    <cfRule type="cellIs" dxfId="2150" priority="5188" stopIfTrue="1" operator="equal">
      <formula>"I"</formula>
    </cfRule>
    <cfRule type="cellIs" dxfId="2149" priority="5189" stopIfTrue="1" operator="equal">
      <formula>"A"</formula>
    </cfRule>
    <cfRule type="cellIs" dxfId="2148" priority="5190" stopIfTrue="1" operator="equal">
      <formula>"E"</formula>
    </cfRule>
  </conditionalFormatting>
  <conditionalFormatting sqref="H589">
    <cfRule type="cellIs" dxfId="2147" priority="5179" stopIfTrue="1" operator="equal">
      <formula>"I"</formula>
    </cfRule>
    <cfRule type="cellIs" dxfId="2146" priority="5180" stopIfTrue="1" operator="equal">
      <formula>"A"</formula>
    </cfRule>
    <cfRule type="cellIs" dxfId="2145" priority="5181" stopIfTrue="1" operator="equal">
      <formula>"E"</formula>
    </cfRule>
  </conditionalFormatting>
  <conditionalFormatting sqref="H525">
    <cfRule type="cellIs" dxfId="2144" priority="5197" stopIfTrue="1" operator="equal">
      <formula>"I"</formula>
    </cfRule>
    <cfRule type="cellIs" dxfId="2143" priority="5198" stopIfTrue="1" operator="equal">
      <formula>"A"</formula>
    </cfRule>
    <cfRule type="cellIs" dxfId="2142" priority="5199" stopIfTrue="1" operator="equal">
      <formula>"E"</formula>
    </cfRule>
  </conditionalFormatting>
  <conditionalFormatting sqref="H529">
    <cfRule type="cellIs" dxfId="2141" priority="5185" stopIfTrue="1" operator="equal">
      <formula>"I"</formula>
    </cfRule>
    <cfRule type="cellIs" dxfId="2140" priority="5186" stopIfTrue="1" operator="equal">
      <formula>"A"</formula>
    </cfRule>
    <cfRule type="cellIs" dxfId="2139" priority="5187" stopIfTrue="1" operator="equal">
      <formula>"E"</formula>
    </cfRule>
  </conditionalFormatting>
  <conditionalFormatting sqref="H393">
    <cfRule type="cellIs" dxfId="2138" priority="5023" stopIfTrue="1" operator="equal">
      <formula>"I"</formula>
    </cfRule>
    <cfRule type="cellIs" dxfId="2137" priority="5024" stopIfTrue="1" operator="equal">
      <formula>"A"</formula>
    </cfRule>
    <cfRule type="cellIs" dxfId="2136" priority="5025" stopIfTrue="1" operator="equal">
      <formula>"E"</formula>
    </cfRule>
  </conditionalFormatting>
  <conditionalFormatting sqref="H560">
    <cfRule type="cellIs" dxfId="2135" priority="5176" stopIfTrue="1" operator="equal">
      <formula>"I"</formula>
    </cfRule>
    <cfRule type="cellIs" dxfId="2134" priority="5177" stopIfTrue="1" operator="equal">
      <formula>"A"</formula>
    </cfRule>
    <cfRule type="cellIs" dxfId="2133" priority="5178" stopIfTrue="1" operator="equal">
      <formula>"E"</formula>
    </cfRule>
  </conditionalFormatting>
  <conditionalFormatting sqref="H569">
    <cfRule type="cellIs" dxfId="2132" priority="5173" stopIfTrue="1" operator="equal">
      <formula>"I"</formula>
    </cfRule>
    <cfRule type="cellIs" dxfId="2131" priority="5174" stopIfTrue="1" operator="equal">
      <formula>"A"</formula>
    </cfRule>
    <cfRule type="cellIs" dxfId="2130" priority="5175" stopIfTrue="1" operator="equal">
      <formula>"E"</formula>
    </cfRule>
  </conditionalFormatting>
  <conditionalFormatting sqref="H575">
    <cfRule type="cellIs" dxfId="2129" priority="5077" stopIfTrue="1" operator="equal">
      <formula>"I"</formula>
    </cfRule>
    <cfRule type="cellIs" dxfId="2128" priority="5078" stopIfTrue="1" operator="equal">
      <formula>"A"</formula>
    </cfRule>
    <cfRule type="cellIs" dxfId="2127" priority="5079" stopIfTrue="1" operator="equal">
      <formula>"E"</formula>
    </cfRule>
  </conditionalFormatting>
  <conditionalFormatting sqref="H574">
    <cfRule type="cellIs" dxfId="2126" priority="5080" stopIfTrue="1" operator="equal">
      <formula>"I"</formula>
    </cfRule>
    <cfRule type="cellIs" dxfId="2125" priority="5081" stopIfTrue="1" operator="equal">
      <formula>"A"</formula>
    </cfRule>
    <cfRule type="cellIs" dxfId="2124" priority="5082" stopIfTrue="1" operator="equal">
      <formula>"E"</formula>
    </cfRule>
  </conditionalFormatting>
  <conditionalFormatting sqref="H572">
    <cfRule type="cellIs" dxfId="2123" priority="5074" stopIfTrue="1" operator="equal">
      <formula>"I"</formula>
    </cfRule>
    <cfRule type="cellIs" dxfId="2122" priority="5075" stopIfTrue="1" operator="equal">
      <formula>"A"</formula>
    </cfRule>
    <cfRule type="cellIs" dxfId="2121" priority="5076" stopIfTrue="1" operator="equal">
      <formula>"E"</formula>
    </cfRule>
  </conditionalFormatting>
  <conditionalFormatting sqref="H393">
    <cfRule type="cellIs" dxfId="2120" priority="5020" stopIfTrue="1" operator="equal">
      <formula>"I"</formula>
    </cfRule>
    <cfRule type="cellIs" dxfId="2119" priority="5021" stopIfTrue="1" operator="equal">
      <formula>"A"</formula>
    </cfRule>
    <cfRule type="cellIs" dxfId="2118" priority="5022" stopIfTrue="1" operator="equal">
      <formula>"E"</formula>
    </cfRule>
  </conditionalFormatting>
  <conditionalFormatting sqref="H414">
    <cfRule type="cellIs" dxfId="2117" priority="4966" stopIfTrue="1" operator="equal">
      <formula>"I"</formula>
    </cfRule>
    <cfRule type="cellIs" dxfId="2116" priority="4967" stopIfTrue="1" operator="equal">
      <formula>"A"</formula>
    </cfRule>
    <cfRule type="cellIs" dxfId="2115" priority="4968" stopIfTrue="1" operator="equal">
      <formula>"E"</formula>
    </cfRule>
  </conditionalFormatting>
  <conditionalFormatting sqref="H50">
    <cfRule type="cellIs" dxfId="2114" priority="4528" stopIfTrue="1" operator="equal">
      <formula>"I"</formula>
    </cfRule>
    <cfRule type="cellIs" dxfId="2113" priority="4529" stopIfTrue="1" operator="equal">
      <formula>"A"</formula>
    </cfRule>
    <cfRule type="cellIs" dxfId="2112" priority="4530" stopIfTrue="1" operator="equal">
      <formula>"E"</formula>
    </cfRule>
  </conditionalFormatting>
  <conditionalFormatting sqref="H52">
    <cfRule type="cellIs" dxfId="2111" priority="4519" stopIfTrue="1" operator="equal">
      <formula>"I"</formula>
    </cfRule>
    <cfRule type="cellIs" dxfId="2110" priority="4520" stopIfTrue="1" operator="equal">
      <formula>"A"</formula>
    </cfRule>
    <cfRule type="cellIs" dxfId="2109" priority="4521" stopIfTrue="1" operator="equal">
      <formula>"E"</formula>
    </cfRule>
  </conditionalFormatting>
  <conditionalFormatting sqref="H55">
    <cfRule type="cellIs" dxfId="2108" priority="4516" stopIfTrue="1" operator="equal">
      <formula>"I"</formula>
    </cfRule>
    <cfRule type="cellIs" dxfId="2107" priority="4517" stopIfTrue="1" operator="equal">
      <formula>"A"</formula>
    </cfRule>
    <cfRule type="cellIs" dxfId="2106" priority="4518" stopIfTrue="1" operator="equal">
      <formula>"E"</formula>
    </cfRule>
  </conditionalFormatting>
  <conditionalFormatting sqref="H55">
    <cfRule type="cellIs" dxfId="2105" priority="4510" stopIfTrue="1" operator="equal">
      <formula>"I"</formula>
    </cfRule>
    <cfRule type="cellIs" dxfId="2104" priority="4511" stopIfTrue="1" operator="equal">
      <formula>"A"</formula>
    </cfRule>
    <cfRule type="cellIs" dxfId="2103" priority="4512" stopIfTrue="1" operator="equal">
      <formula>"E"</formula>
    </cfRule>
  </conditionalFormatting>
  <conditionalFormatting sqref="H55">
    <cfRule type="cellIs" dxfId="2102" priority="4513" stopIfTrue="1" operator="equal">
      <formula>"I"</formula>
    </cfRule>
    <cfRule type="cellIs" dxfId="2101" priority="4514" stopIfTrue="1" operator="equal">
      <formula>"A"</formula>
    </cfRule>
    <cfRule type="cellIs" dxfId="2100" priority="4515" stopIfTrue="1" operator="equal">
      <formula>"E"</formula>
    </cfRule>
  </conditionalFormatting>
  <conditionalFormatting sqref="H544">
    <cfRule type="cellIs" dxfId="2099" priority="4321" stopIfTrue="1" operator="equal">
      <formula>"I"</formula>
    </cfRule>
    <cfRule type="cellIs" dxfId="2098" priority="4322" stopIfTrue="1" operator="equal">
      <formula>"A"</formula>
    </cfRule>
    <cfRule type="cellIs" dxfId="2097" priority="4323" stopIfTrue="1" operator="equal">
      <formula>"E"</formula>
    </cfRule>
  </conditionalFormatting>
  <conditionalFormatting sqref="H121">
    <cfRule type="cellIs" dxfId="2096" priority="4498" stopIfTrue="1" operator="equal">
      <formula>"I"</formula>
    </cfRule>
    <cfRule type="cellIs" dxfId="2095" priority="4499" stopIfTrue="1" operator="equal">
      <formula>"A"</formula>
    </cfRule>
    <cfRule type="cellIs" dxfId="2094" priority="4500" stopIfTrue="1" operator="equal">
      <formula>"E"</formula>
    </cfRule>
  </conditionalFormatting>
  <conditionalFormatting sqref="H130">
    <cfRule type="cellIs" dxfId="2093" priority="4486" stopIfTrue="1" operator="equal">
      <formula>"I"</formula>
    </cfRule>
    <cfRule type="cellIs" dxfId="2092" priority="4487" stopIfTrue="1" operator="equal">
      <formula>"A"</formula>
    </cfRule>
    <cfRule type="cellIs" dxfId="2091" priority="4488" stopIfTrue="1" operator="equal">
      <formula>"E"</formula>
    </cfRule>
  </conditionalFormatting>
  <conditionalFormatting sqref="H130">
    <cfRule type="cellIs" dxfId="2090" priority="4483" stopIfTrue="1" operator="equal">
      <formula>"I"</formula>
    </cfRule>
    <cfRule type="cellIs" dxfId="2089" priority="4484" stopIfTrue="1" operator="equal">
      <formula>"A"</formula>
    </cfRule>
    <cfRule type="cellIs" dxfId="2088" priority="4485" stopIfTrue="1" operator="equal">
      <formula>"E"</formula>
    </cfRule>
  </conditionalFormatting>
  <conditionalFormatting sqref="H235">
    <cfRule type="cellIs" dxfId="2087" priority="4450" stopIfTrue="1" operator="equal">
      <formula>"I"</formula>
    </cfRule>
    <cfRule type="cellIs" dxfId="2086" priority="4451" stopIfTrue="1" operator="equal">
      <formula>"A"</formula>
    </cfRule>
    <cfRule type="cellIs" dxfId="2085" priority="4452" stopIfTrue="1" operator="equal">
      <formula>"E"</formula>
    </cfRule>
  </conditionalFormatting>
  <conditionalFormatting sqref="H239">
    <cfRule type="cellIs" dxfId="2084" priority="4444" stopIfTrue="1" operator="equal">
      <formula>"I"</formula>
    </cfRule>
    <cfRule type="cellIs" dxfId="2083" priority="4445" stopIfTrue="1" operator="equal">
      <formula>"A"</formula>
    </cfRule>
    <cfRule type="cellIs" dxfId="2082" priority="4446" stopIfTrue="1" operator="equal">
      <formula>"E"</formula>
    </cfRule>
  </conditionalFormatting>
  <conditionalFormatting sqref="H240">
    <cfRule type="cellIs" dxfId="2081" priority="4441" stopIfTrue="1" operator="equal">
      <formula>"I"</formula>
    </cfRule>
    <cfRule type="cellIs" dxfId="2080" priority="4442" stopIfTrue="1" operator="equal">
      <formula>"A"</formula>
    </cfRule>
    <cfRule type="cellIs" dxfId="2079" priority="4443" stopIfTrue="1" operator="equal">
      <formula>"E"</formula>
    </cfRule>
  </conditionalFormatting>
  <conditionalFormatting sqref="H242">
    <cfRule type="cellIs" dxfId="2078" priority="4438" stopIfTrue="1" operator="equal">
      <formula>"I"</formula>
    </cfRule>
    <cfRule type="cellIs" dxfId="2077" priority="4439" stopIfTrue="1" operator="equal">
      <formula>"A"</formula>
    </cfRule>
    <cfRule type="cellIs" dxfId="2076" priority="4440" stopIfTrue="1" operator="equal">
      <formula>"E"</formula>
    </cfRule>
  </conditionalFormatting>
  <conditionalFormatting sqref="H336:H337">
    <cfRule type="cellIs" dxfId="2075" priority="4423" stopIfTrue="1" operator="equal">
      <formula>"I"</formula>
    </cfRule>
    <cfRule type="cellIs" dxfId="2074" priority="4424" stopIfTrue="1" operator="equal">
      <formula>"A"</formula>
    </cfRule>
    <cfRule type="cellIs" dxfId="2073" priority="4425" stopIfTrue="1" operator="equal">
      <formula>"E"</formula>
    </cfRule>
  </conditionalFormatting>
  <conditionalFormatting sqref="H344">
    <cfRule type="cellIs" dxfId="2072" priority="4414" stopIfTrue="1" operator="equal">
      <formula>"I"</formula>
    </cfRule>
    <cfRule type="cellIs" dxfId="2071" priority="4415" stopIfTrue="1" operator="equal">
      <formula>"A"</formula>
    </cfRule>
    <cfRule type="cellIs" dxfId="2070" priority="4416" stopIfTrue="1" operator="equal">
      <formula>"E"</formula>
    </cfRule>
  </conditionalFormatting>
  <conditionalFormatting sqref="H344">
    <cfRule type="cellIs" dxfId="2069" priority="4411" stopIfTrue="1" operator="equal">
      <formula>"I"</formula>
    </cfRule>
    <cfRule type="cellIs" dxfId="2068" priority="4412" stopIfTrue="1" operator="equal">
      <formula>"A"</formula>
    </cfRule>
    <cfRule type="cellIs" dxfId="2067" priority="4413" stopIfTrue="1" operator="equal">
      <formula>"E"</formula>
    </cfRule>
  </conditionalFormatting>
  <conditionalFormatting sqref="H377">
    <cfRule type="cellIs" dxfId="2066" priority="4402" stopIfTrue="1" operator="equal">
      <formula>"I"</formula>
    </cfRule>
    <cfRule type="cellIs" dxfId="2065" priority="4403" stopIfTrue="1" operator="equal">
      <formula>"A"</formula>
    </cfRule>
    <cfRule type="cellIs" dxfId="2064" priority="4404" stopIfTrue="1" operator="equal">
      <formula>"E"</formula>
    </cfRule>
  </conditionalFormatting>
  <conditionalFormatting sqref="H551:H553">
    <cfRule type="cellIs" dxfId="2063" priority="4222" stopIfTrue="1" operator="equal">
      <formula>"I"</formula>
    </cfRule>
    <cfRule type="cellIs" dxfId="2062" priority="4223" stopIfTrue="1" operator="equal">
      <formula>"A"</formula>
    </cfRule>
    <cfRule type="cellIs" dxfId="2061" priority="4224" stopIfTrue="1" operator="equal">
      <formula>"E"</formula>
    </cfRule>
  </conditionalFormatting>
  <conditionalFormatting sqref="H415">
    <cfRule type="cellIs" dxfId="2060" priority="4105" stopIfTrue="1" operator="equal">
      <formula>"I"</formula>
    </cfRule>
    <cfRule type="cellIs" dxfId="2059" priority="4106" stopIfTrue="1" operator="equal">
      <formula>"A"</formula>
    </cfRule>
    <cfRule type="cellIs" dxfId="2058" priority="4107" stopIfTrue="1" operator="equal">
      <formula>"E"</formula>
    </cfRule>
  </conditionalFormatting>
  <conditionalFormatting sqref="H555">
    <cfRule type="cellIs" dxfId="2057" priority="4183" stopIfTrue="1" operator="equal">
      <formula>"I"</formula>
    </cfRule>
    <cfRule type="cellIs" dxfId="2056" priority="4184" stopIfTrue="1" operator="equal">
      <formula>"A"</formula>
    </cfRule>
    <cfRule type="cellIs" dxfId="2055" priority="4185" stopIfTrue="1" operator="equal">
      <formula>"E"</formula>
    </cfRule>
  </conditionalFormatting>
  <conditionalFormatting sqref="H418">
    <cfRule type="cellIs" dxfId="2054" priority="4102" stopIfTrue="1" operator="equal">
      <formula>"I"</formula>
    </cfRule>
    <cfRule type="cellIs" dxfId="2053" priority="4103" stopIfTrue="1" operator="equal">
      <formula>"A"</formula>
    </cfRule>
    <cfRule type="cellIs" dxfId="2052" priority="4104" stopIfTrue="1" operator="equal">
      <formula>"E"</formula>
    </cfRule>
  </conditionalFormatting>
  <conditionalFormatting sqref="H417">
    <cfRule type="cellIs" dxfId="2051" priority="4090" stopIfTrue="1" operator="equal">
      <formula>"I"</formula>
    </cfRule>
    <cfRule type="cellIs" dxfId="2050" priority="4091" stopIfTrue="1" operator="equal">
      <formula>"A"</formula>
    </cfRule>
    <cfRule type="cellIs" dxfId="2049" priority="4092" stopIfTrue="1" operator="equal">
      <formula>"E"</formula>
    </cfRule>
  </conditionalFormatting>
  <conditionalFormatting sqref="H415">
    <cfRule type="cellIs" dxfId="2048" priority="4108" stopIfTrue="1" operator="equal">
      <formula>"I"</formula>
    </cfRule>
    <cfRule type="cellIs" dxfId="2047" priority="4109" stopIfTrue="1" operator="equal">
      <formula>"A"</formula>
    </cfRule>
    <cfRule type="cellIs" dxfId="2046" priority="4110" stopIfTrue="1" operator="equal">
      <formula>"E"</formula>
    </cfRule>
  </conditionalFormatting>
  <conditionalFormatting sqref="H417">
    <cfRule type="cellIs" dxfId="2045" priority="4093" stopIfTrue="1" operator="equal">
      <formula>"I"</formula>
    </cfRule>
    <cfRule type="cellIs" dxfId="2044" priority="4094" stopIfTrue="1" operator="equal">
      <formula>"A"</formula>
    </cfRule>
    <cfRule type="cellIs" dxfId="2043" priority="4095" stopIfTrue="1" operator="equal">
      <formula>"E"</formula>
    </cfRule>
  </conditionalFormatting>
  <conditionalFormatting sqref="H416">
    <cfRule type="cellIs" dxfId="2042" priority="4096" stopIfTrue="1" operator="equal">
      <formula>"I"</formula>
    </cfRule>
    <cfRule type="cellIs" dxfId="2041" priority="4097" stopIfTrue="1" operator="equal">
      <formula>"A"</formula>
    </cfRule>
    <cfRule type="cellIs" dxfId="2040" priority="4098" stopIfTrue="1" operator="equal">
      <formula>"E"</formula>
    </cfRule>
  </conditionalFormatting>
  <conditionalFormatting sqref="H416">
    <cfRule type="cellIs" dxfId="2039" priority="4099" stopIfTrue="1" operator="equal">
      <formula>"I"</formula>
    </cfRule>
    <cfRule type="cellIs" dxfId="2038" priority="4100" stopIfTrue="1" operator="equal">
      <formula>"A"</formula>
    </cfRule>
    <cfRule type="cellIs" dxfId="2037" priority="4101" stopIfTrue="1" operator="equal">
      <formula>"E"</formula>
    </cfRule>
  </conditionalFormatting>
  <conditionalFormatting sqref="H436">
    <cfRule type="cellIs" dxfId="2036" priority="4087" stopIfTrue="1" operator="equal">
      <formula>"I"</formula>
    </cfRule>
    <cfRule type="cellIs" dxfId="2035" priority="4088" stopIfTrue="1" operator="equal">
      <formula>"A"</formula>
    </cfRule>
    <cfRule type="cellIs" dxfId="2034" priority="4089" stopIfTrue="1" operator="equal">
      <formula>"E"</formula>
    </cfRule>
  </conditionalFormatting>
  <conditionalFormatting sqref="H437">
    <cfRule type="cellIs" dxfId="2033" priority="4060" stopIfTrue="1" operator="equal">
      <formula>"I"</formula>
    </cfRule>
    <cfRule type="cellIs" dxfId="2032" priority="4061" stopIfTrue="1" operator="equal">
      <formula>"A"</formula>
    </cfRule>
    <cfRule type="cellIs" dxfId="2031" priority="4062" stopIfTrue="1" operator="equal">
      <formula>"E"</formula>
    </cfRule>
  </conditionalFormatting>
  <conditionalFormatting sqref="H30">
    <cfRule type="cellIs" dxfId="2030" priority="3778" stopIfTrue="1" operator="equal">
      <formula>"I"</formula>
    </cfRule>
    <cfRule type="cellIs" dxfId="2029" priority="3779" stopIfTrue="1" operator="equal">
      <formula>"A"</formula>
    </cfRule>
    <cfRule type="cellIs" dxfId="2028" priority="3780" stopIfTrue="1" operator="equal">
      <formula>"E"</formula>
    </cfRule>
  </conditionalFormatting>
  <conditionalFormatting sqref="H14">
    <cfRule type="cellIs" dxfId="2027" priority="3946" stopIfTrue="1" operator="equal">
      <formula>"I"</formula>
    </cfRule>
    <cfRule type="cellIs" dxfId="2026" priority="3947" stopIfTrue="1" operator="equal">
      <formula>"A"</formula>
    </cfRule>
    <cfRule type="cellIs" dxfId="2025" priority="3948" stopIfTrue="1" operator="equal">
      <formula>"E"</formula>
    </cfRule>
  </conditionalFormatting>
  <conditionalFormatting sqref="H12">
    <cfRule type="cellIs" dxfId="2024" priority="3943" stopIfTrue="1" operator="equal">
      <formula>"I"</formula>
    </cfRule>
    <cfRule type="cellIs" dxfId="2023" priority="3944" stopIfTrue="1" operator="equal">
      <formula>"A"</formula>
    </cfRule>
    <cfRule type="cellIs" dxfId="2022" priority="3945" stopIfTrue="1" operator="equal">
      <formula>"E"</formula>
    </cfRule>
  </conditionalFormatting>
  <conditionalFormatting sqref="H28">
    <cfRule type="cellIs" dxfId="2021" priority="3784" stopIfTrue="1" operator="equal">
      <formula>"I"</formula>
    </cfRule>
    <cfRule type="cellIs" dxfId="2020" priority="3785" stopIfTrue="1" operator="equal">
      <formula>"A"</formula>
    </cfRule>
    <cfRule type="cellIs" dxfId="2019" priority="3786" stopIfTrue="1" operator="equal">
      <formula>"E"</formula>
    </cfRule>
  </conditionalFormatting>
  <conditionalFormatting sqref="H34">
    <cfRule type="cellIs" dxfId="2018" priority="3772" stopIfTrue="1" operator="equal">
      <formula>"I"</formula>
    </cfRule>
    <cfRule type="cellIs" dxfId="2017" priority="3773" stopIfTrue="1" operator="equal">
      <formula>"A"</formula>
    </cfRule>
    <cfRule type="cellIs" dxfId="2016" priority="3774" stopIfTrue="1" operator="equal">
      <formula>"E"</formula>
    </cfRule>
  </conditionalFormatting>
  <conditionalFormatting sqref="H26">
    <cfRule type="cellIs" dxfId="2015" priority="3787" stopIfTrue="1" operator="equal">
      <formula>"I"</formula>
    </cfRule>
    <cfRule type="cellIs" dxfId="2014" priority="3788" stopIfTrue="1" operator="equal">
      <formula>"A"</formula>
    </cfRule>
    <cfRule type="cellIs" dxfId="2013" priority="3789" stopIfTrue="1" operator="equal">
      <formula>"E"</formula>
    </cfRule>
  </conditionalFormatting>
  <conditionalFormatting sqref="H31">
    <cfRule type="cellIs" dxfId="2012" priority="3775" stopIfTrue="1" operator="equal">
      <formula>"I"</formula>
    </cfRule>
    <cfRule type="cellIs" dxfId="2011" priority="3776" stopIfTrue="1" operator="equal">
      <formula>"A"</formula>
    </cfRule>
    <cfRule type="cellIs" dxfId="2010" priority="3777" stopIfTrue="1" operator="equal">
      <formula>"E"</formula>
    </cfRule>
  </conditionalFormatting>
  <conditionalFormatting sqref="H17">
    <cfRule type="cellIs" dxfId="2009" priority="3928" stopIfTrue="1" operator="equal">
      <formula>"I"</formula>
    </cfRule>
    <cfRule type="cellIs" dxfId="2008" priority="3929" stopIfTrue="1" operator="equal">
      <formula>"A"</formula>
    </cfRule>
    <cfRule type="cellIs" dxfId="2007" priority="3930" stopIfTrue="1" operator="equal">
      <formula>"E"</formula>
    </cfRule>
  </conditionalFormatting>
  <conditionalFormatting sqref="H16">
    <cfRule type="cellIs" dxfId="2006" priority="3931" stopIfTrue="1" operator="equal">
      <formula>"I"</formula>
    </cfRule>
    <cfRule type="cellIs" dxfId="2005" priority="3932" stopIfTrue="1" operator="equal">
      <formula>"A"</formula>
    </cfRule>
    <cfRule type="cellIs" dxfId="2004" priority="3933" stopIfTrue="1" operator="equal">
      <formula>"E"</formula>
    </cfRule>
  </conditionalFormatting>
  <conditionalFormatting sqref="H519:H520">
    <cfRule type="cellIs" dxfId="2003" priority="3904" stopIfTrue="1" operator="equal">
      <formula>"I"</formula>
    </cfRule>
    <cfRule type="cellIs" dxfId="2002" priority="3905" stopIfTrue="1" operator="equal">
      <formula>"A"</formula>
    </cfRule>
    <cfRule type="cellIs" dxfId="2001" priority="3906" stopIfTrue="1" operator="equal">
      <formula>"E"</formula>
    </cfRule>
  </conditionalFormatting>
  <conditionalFormatting sqref="H17">
    <cfRule type="cellIs" dxfId="2000" priority="3925" stopIfTrue="1" operator="equal">
      <formula>"I"</formula>
    </cfRule>
    <cfRule type="cellIs" dxfId="1999" priority="3926" stopIfTrue="1" operator="equal">
      <formula>"A"</formula>
    </cfRule>
    <cfRule type="cellIs" dxfId="1998" priority="3927" stopIfTrue="1" operator="equal">
      <formula>"E"</formula>
    </cfRule>
  </conditionalFormatting>
  <conditionalFormatting sqref="H18">
    <cfRule type="cellIs" dxfId="1997" priority="3937" stopIfTrue="1" operator="equal">
      <formula>"I"</formula>
    </cfRule>
    <cfRule type="cellIs" dxfId="1996" priority="3938" stopIfTrue="1" operator="equal">
      <formula>"A"</formula>
    </cfRule>
    <cfRule type="cellIs" dxfId="1995" priority="3939" stopIfTrue="1" operator="equal">
      <formula>"E"</formula>
    </cfRule>
  </conditionalFormatting>
  <conditionalFormatting sqref="H16">
    <cfRule type="cellIs" dxfId="1994" priority="3934" stopIfTrue="1" operator="equal">
      <formula>"I"</formula>
    </cfRule>
    <cfRule type="cellIs" dxfId="1993" priority="3935" stopIfTrue="1" operator="equal">
      <formula>"A"</formula>
    </cfRule>
    <cfRule type="cellIs" dxfId="1992" priority="3936" stopIfTrue="1" operator="equal">
      <formula>"E"</formula>
    </cfRule>
  </conditionalFormatting>
  <conditionalFormatting sqref="H22">
    <cfRule type="cellIs" dxfId="1991" priority="3910" stopIfTrue="1" operator="equal">
      <formula>"I"</formula>
    </cfRule>
    <cfRule type="cellIs" dxfId="1990" priority="3911" stopIfTrue="1" operator="equal">
      <formula>"A"</formula>
    </cfRule>
    <cfRule type="cellIs" dxfId="1989" priority="3912" stopIfTrue="1" operator="equal">
      <formula>"E"</formula>
    </cfRule>
  </conditionalFormatting>
  <conditionalFormatting sqref="H26">
    <cfRule type="cellIs" dxfId="1988" priority="3790" stopIfTrue="1" operator="equal">
      <formula>"I"</formula>
    </cfRule>
    <cfRule type="cellIs" dxfId="1987" priority="3791" stopIfTrue="1" operator="equal">
      <formula>"A"</formula>
    </cfRule>
    <cfRule type="cellIs" dxfId="1986" priority="3792" stopIfTrue="1" operator="equal">
      <formula>"E"</formula>
    </cfRule>
  </conditionalFormatting>
  <conditionalFormatting sqref="H23">
    <cfRule type="cellIs" dxfId="1985" priority="3805" stopIfTrue="1" operator="equal">
      <formula>"I"</formula>
    </cfRule>
    <cfRule type="cellIs" dxfId="1984" priority="3806" stopIfTrue="1" operator="equal">
      <formula>"A"</formula>
    </cfRule>
    <cfRule type="cellIs" dxfId="1983" priority="3807" stopIfTrue="1" operator="equal">
      <formula>"E"</formula>
    </cfRule>
  </conditionalFormatting>
  <conditionalFormatting sqref="H24">
    <cfRule type="cellIs" dxfId="1982" priority="3802" stopIfTrue="1" operator="equal">
      <formula>"I"</formula>
    </cfRule>
    <cfRule type="cellIs" dxfId="1981" priority="3803" stopIfTrue="1" operator="equal">
      <formula>"A"</formula>
    </cfRule>
    <cfRule type="cellIs" dxfId="1980" priority="3804" stopIfTrue="1" operator="equal">
      <formula>"E"</formula>
    </cfRule>
  </conditionalFormatting>
  <conditionalFormatting sqref="H29">
    <cfRule type="cellIs" dxfId="1979" priority="3781" stopIfTrue="1" operator="equal">
      <formula>"I"</formula>
    </cfRule>
    <cfRule type="cellIs" dxfId="1978" priority="3782" stopIfTrue="1" operator="equal">
      <formula>"A"</formula>
    </cfRule>
    <cfRule type="cellIs" dxfId="1977" priority="3783" stopIfTrue="1" operator="equal">
      <formula>"E"</formula>
    </cfRule>
  </conditionalFormatting>
  <conditionalFormatting sqref="H35">
    <cfRule type="cellIs" dxfId="1976" priority="3757" stopIfTrue="1" operator="equal">
      <formula>"I"</formula>
    </cfRule>
    <cfRule type="cellIs" dxfId="1975" priority="3758" stopIfTrue="1" operator="equal">
      <formula>"A"</formula>
    </cfRule>
    <cfRule type="cellIs" dxfId="1974" priority="3759" stopIfTrue="1" operator="equal">
      <formula>"E"</formula>
    </cfRule>
  </conditionalFormatting>
  <conditionalFormatting sqref="H25">
    <cfRule type="cellIs" dxfId="1973" priority="3793" stopIfTrue="1" operator="equal">
      <formula>"I"</formula>
    </cfRule>
    <cfRule type="cellIs" dxfId="1972" priority="3794" stopIfTrue="1" operator="equal">
      <formula>"A"</formula>
    </cfRule>
    <cfRule type="cellIs" dxfId="1971" priority="3795" stopIfTrue="1" operator="equal">
      <formula>"E"</formula>
    </cfRule>
  </conditionalFormatting>
  <conditionalFormatting sqref="H27">
    <cfRule type="cellIs" dxfId="1970" priority="3799" stopIfTrue="1" operator="equal">
      <formula>"I"</formula>
    </cfRule>
    <cfRule type="cellIs" dxfId="1969" priority="3800" stopIfTrue="1" operator="equal">
      <formula>"A"</formula>
    </cfRule>
    <cfRule type="cellIs" dxfId="1968" priority="3801" stopIfTrue="1" operator="equal">
      <formula>"E"</formula>
    </cfRule>
  </conditionalFormatting>
  <conditionalFormatting sqref="H25">
    <cfRule type="cellIs" dxfId="1967" priority="3796" stopIfTrue="1" operator="equal">
      <formula>"I"</formula>
    </cfRule>
    <cfRule type="cellIs" dxfId="1966" priority="3797" stopIfTrue="1" operator="equal">
      <formula>"A"</formula>
    </cfRule>
    <cfRule type="cellIs" dxfId="1965" priority="3798" stopIfTrue="1" operator="equal">
      <formula>"E"</formula>
    </cfRule>
  </conditionalFormatting>
  <conditionalFormatting sqref="H33">
    <cfRule type="cellIs" dxfId="1964" priority="3763" stopIfTrue="1" operator="equal">
      <formula>"I"</formula>
    </cfRule>
    <cfRule type="cellIs" dxfId="1963" priority="3764" stopIfTrue="1" operator="equal">
      <formula>"A"</formula>
    </cfRule>
    <cfRule type="cellIs" dxfId="1962" priority="3765" stopIfTrue="1" operator="equal">
      <formula>"E"</formula>
    </cfRule>
  </conditionalFormatting>
  <conditionalFormatting sqref="H33">
    <cfRule type="cellIs" dxfId="1961" priority="3760" stopIfTrue="1" operator="equal">
      <formula>"I"</formula>
    </cfRule>
    <cfRule type="cellIs" dxfId="1960" priority="3761" stopIfTrue="1" operator="equal">
      <formula>"A"</formula>
    </cfRule>
    <cfRule type="cellIs" dxfId="1959" priority="3762" stopIfTrue="1" operator="equal">
      <formula>"E"</formula>
    </cfRule>
  </conditionalFormatting>
  <conditionalFormatting sqref="H32">
    <cfRule type="cellIs" dxfId="1958" priority="3766" stopIfTrue="1" operator="equal">
      <formula>"I"</formula>
    </cfRule>
    <cfRule type="cellIs" dxfId="1957" priority="3767" stopIfTrue="1" operator="equal">
      <formula>"A"</formula>
    </cfRule>
    <cfRule type="cellIs" dxfId="1956" priority="3768" stopIfTrue="1" operator="equal">
      <formula>"E"</formula>
    </cfRule>
  </conditionalFormatting>
  <conditionalFormatting sqref="H32">
    <cfRule type="cellIs" dxfId="1955" priority="3769" stopIfTrue="1" operator="equal">
      <formula>"I"</formula>
    </cfRule>
    <cfRule type="cellIs" dxfId="1954" priority="3770" stopIfTrue="1" operator="equal">
      <formula>"A"</formula>
    </cfRule>
    <cfRule type="cellIs" dxfId="1953" priority="3771" stopIfTrue="1" operator="equal">
      <formula>"E"</formula>
    </cfRule>
  </conditionalFormatting>
  <conditionalFormatting sqref="H43">
    <cfRule type="cellIs" dxfId="1952" priority="3673" stopIfTrue="1" operator="equal">
      <formula>"I"</formula>
    </cfRule>
    <cfRule type="cellIs" dxfId="1951" priority="3674" stopIfTrue="1" operator="equal">
      <formula>"A"</formula>
    </cfRule>
    <cfRule type="cellIs" dxfId="1950" priority="3675" stopIfTrue="1" operator="equal">
      <formula>"E"</formula>
    </cfRule>
  </conditionalFormatting>
  <conditionalFormatting sqref="H41">
    <cfRule type="cellIs" dxfId="1949" priority="3679" stopIfTrue="1" operator="equal">
      <formula>"I"</formula>
    </cfRule>
    <cfRule type="cellIs" dxfId="1948" priority="3680" stopIfTrue="1" operator="equal">
      <formula>"A"</formula>
    </cfRule>
    <cfRule type="cellIs" dxfId="1947" priority="3681" stopIfTrue="1" operator="equal">
      <formula>"E"</formula>
    </cfRule>
  </conditionalFormatting>
  <conditionalFormatting sqref="H41">
    <cfRule type="cellIs" dxfId="1946" priority="3676" stopIfTrue="1" operator="equal">
      <formula>"I"</formula>
    </cfRule>
    <cfRule type="cellIs" dxfId="1945" priority="3677" stopIfTrue="1" operator="equal">
      <formula>"A"</formula>
    </cfRule>
    <cfRule type="cellIs" dxfId="1944" priority="3678" stopIfTrue="1" operator="equal">
      <formula>"E"</formula>
    </cfRule>
  </conditionalFormatting>
  <conditionalFormatting sqref="H42">
    <cfRule type="cellIs" dxfId="1943" priority="3688" stopIfTrue="1" operator="equal">
      <formula>"I"</formula>
    </cfRule>
    <cfRule type="cellIs" dxfId="1942" priority="3689" stopIfTrue="1" operator="equal">
      <formula>"A"</formula>
    </cfRule>
    <cfRule type="cellIs" dxfId="1941" priority="3690" stopIfTrue="1" operator="equal">
      <formula>"E"</formula>
    </cfRule>
  </conditionalFormatting>
  <conditionalFormatting sqref="H44">
    <cfRule type="cellIs" dxfId="1940" priority="3670" stopIfTrue="1" operator="equal">
      <formula>"I"</formula>
    </cfRule>
    <cfRule type="cellIs" dxfId="1939" priority="3671" stopIfTrue="1" operator="equal">
      <formula>"A"</formula>
    </cfRule>
    <cfRule type="cellIs" dxfId="1938" priority="3672" stopIfTrue="1" operator="equal">
      <formula>"E"</formula>
    </cfRule>
  </conditionalFormatting>
  <conditionalFormatting sqref="H591">
    <cfRule type="cellIs" dxfId="1937" priority="3607" stopIfTrue="1" operator="equal">
      <formula>"I"</formula>
    </cfRule>
    <cfRule type="cellIs" dxfId="1936" priority="3608" stopIfTrue="1" operator="equal">
      <formula>"A"</formula>
    </cfRule>
    <cfRule type="cellIs" dxfId="1935" priority="3609" stopIfTrue="1" operator="equal">
      <formula>"E"</formula>
    </cfRule>
  </conditionalFormatting>
  <conditionalFormatting sqref="H590">
    <cfRule type="cellIs" dxfId="1934" priority="3604" stopIfTrue="1" operator="equal">
      <formula>"I"</formula>
    </cfRule>
    <cfRule type="cellIs" dxfId="1933" priority="3605" stopIfTrue="1" operator="equal">
      <formula>"A"</formula>
    </cfRule>
    <cfRule type="cellIs" dxfId="1932" priority="3606" stopIfTrue="1" operator="equal">
      <formula>"E"</formula>
    </cfRule>
  </conditionalFormatting>
  <conditionalFormatting sqref="H531">
    <cfRule type="cellIs" dxfId="1931" priority="3562" stopIfTrue="1" operator="equal">
      <formula>"I"</formula>
    </cfRule>
    <cfRule type="cellIs" dxfId="1930" priority="3563" stopIfTrue="1" operator="equal">
      <formula>"A"</formula>
    </cfRule>
    <cfRule type="cellIs" dxfId="1929" priority="3564" stopIfTrue="1" operator="equal">
      <formula>"E"</formula>
    </cfRule>
  </conditionalFormatting>
  <conditionalFormatting sqref="H118">
    <cfRule type="cellIs" dxfId="1928" priority="3559" stopIfTrue="1" operator="equal">
      <formula>"I"</formula>
    </cfRule>
    <cfRule type="cellIs" dxfId="1927" priority="3560" stopIfTrue="1" operator="equal">
      <formula>"A"</formula>
    </cfRule>
    <cfRule type="cellIs" dxfId="1926" priority="3561" stopIfTrue="1" operator="equal">
      <formula>"E"</formula>
    </cfRule>
  </conditionalFormatting>
  <conditionalFormatting sqref="H118">
    <cfRule type="cellIs" dxfId="1925" priority="3556" stopIfTrue="1" operator="equal">
      <formula>"I"</formula>
    </cfRule>
    <cfRule type="cellIs" dxfId="1924" priority="3557" stopIfTrue="1" operator="equal">
      <formula>"A"</formula>
    </cfRule>
    <cfRule type="cellIs" dxfId="1923" priority="3558" stopIfTrue="1" operator="equal">
      <formula>"E"</formula>
    </cfRule>
  </conditionalFormatting>
  <conditionalFormatting sqref="H120">
    <cfRule type="cellIs" dxfId="1922" priority="3553" stopIfTrue="1" operator="equal">
      <formula>"I"</formula>
    </cfRule>
    <cfRule type="cellIs" dxfId="1921" priority="3554" stopIfTrue="1" operator="equal">
      <formula>"A"</formula>
    </cfRule>
    <cfRule type="cellIs" dxfId="1920" priority="3555" stopIfTrue="1" operator="equal">
      <formula>"E"</formula>
    </cfRule>
  </conditionalFormatting>
  <conditionalFormatting sqref="H120">
    <cfRule type="cellIs" dxfId="1919" priority="3550" stopIfTrue="1" operator="equal">
      <formula>"I"</formula>
    </cfRule>
    <cfRule type="cellIs" dxfId="1918" priority="3551" stopIfTrue="1" operator="equal">
      <formula>"A"</formula>
    </cfRule>
    <cfRule type="cellIs" dxfId="1917" priority="3552" stopIfTrue="1" operator="equal">
      <formula>"E"</formula>
    </cfRule>
  </conditionalFormatting>
  <conditionalFormatting sqref="H241">
    <cfRule type="cellIs" dxfId="1916" priority="3547" stopIfTrue="1" operator="equal">
      <formula>"I"</formula>
    </cfRule>
    <cfRule type="cellIs" dxfId="1915" priority="3548" stopIfTrue="1" operator="equal">
      <formula>"A"</formula>
    </cfRule>
    <cfRule type="cellIs" dxfId="1914" priority="3549" stopIfTrue="1" operator="equal">
      <formula>"E"</formula>
    </cfRule>
  </conditionalFormatting>
  <conditionalFormatting sqref="H550">
    <cfRule type="cellIs" dxfId="1913" priority="3112" stopIfTrue="1" operator="equal">
      <formula>"I"</formula>
    </cfRule>
    <cfRule type="cellIs" dxfId="1912" priority="3113" stopIfTrue="1" operator="equal">
      <formula>"A"</formula>
    </cfRule>
    <cfRule type="cellIs" dxfId="1911" priority="3114" stopIfTrue="1" operator="equal">
      <formula>"E"</formula>
    </cfRule>
  </conditionalFormatting>
  <conditionalFormatting sqref="H400">
    <cfRule type="cellIs" dxfId="1910" priority="3109" stopIfTrue="1" operator="equal">
      <formula>"I"</formula>
    </cfRule>
    <cfRule type="cellIs" dxfId="1909" priority="3110" stopIfTrue="1" operator="equal">
      <formula>"A"</formula>
    </cfRule>
    <cfRule type="cellIs" dxfId="1908" priority="3111" stopIfTrue="1" operator="equal">
      <formula>"E"</formula>
    </cfRule>
  </conditionalFormatting>
  <conditionalFormatting sqref="H454">
    <cfRule type="cellIs" dxfId="1898" priority="1897" stopIfTrue="1" operator="equal">
      <formula>"I"</formula>
    </cfRule>
    <cfRule type="cellIs" dxfId="1897" priority="1898" stopIfTrue="1" operator="equal">
      <formula>"A"</formula>
    </cfRule>
    <cfRule type="cellIs" dxfId="1896" priority="1899" stopIfTrue="1" operator="equal">
      <formula>"E"</formula>
    </cfRule>
  </conditionalFormatting>
  <conditionalFormatting sqref="H458">
    <cfRule type="cellIs" dxfId="1895" priority="1894" stopIfTrue="1" operator="equal">
      <formula>"I"</formula>
    </cfRule>
    <cfRule type="cellIs" dxfId="1894" priority="1895" stopIfTrue="1" operator="equal">
      <formula>"A"</formula>
    </cfRule>
    <cfRule type="cellIs" dxfId="1893" priority="1896" stopIfTrue="1" operator="equal">
      <formula>"E"</formula>
    </cfRule>
  </conditionalFormatting>
  <conditionalFormatting sqref="H13">
    <cfRule type="cellIs" dxfId="1886" priority="2884" stopIfTrue="1" operator="equal">
      <formula>"I"</formula>
    </cfRule>
    <cfRule type="cellIs" dxfId="1885" priority="2885" stopIfTrue="1" operator="equal">
      <formula>"A"</formula>
    </cfRule>
    <cfRule type="cellIs" dxfId="1884" priority="2886" stopIfTrue="1" operator="equal">
      <formula>"E"</formula>
    </cfRule>
  </conditionalFormatting>
  <conditionalFormatting sqref="H15">
    <cfRule type="cellIs" dxfId="1883" priority="2881" stopIfTrue="1" operator="equal">
      <formula>"I"</formula>
    </cfRule>
    <cfRule type="cellIs" dxfId="1882" priority="2882" stopIfTrue="1" operator="equal">
      <formula>"A"</formula>
    </cfRule>
    <cfRule type="cellIs" dxfId="1881" priority="2883" stopIfTrue="1" operator="equal">
      <formula>"E"</formula>
    </cfRule>
  </conditionalFormatting>
  <conditionalFormatting sqref="H15">
    <cfRule type="cellIs" dxfId="1880" priority="2878" stopIfTrue="1" operator="equal">
      <formula>"I"</formula>
    </cfRule>
    <cfRule type="cellIs" dxfId="1879" priority="2879" stopIfTrue="1" operator="equal">
      <formula>"A"</formula>
    </cfRule>
    <cfRule type="cellIs" dxfId="1878" priority="2880" stopIfTrue="1" operator="equal">
      <formula>"E"</formula>
    </cfRule>
  </conditionalFormatting>
  <conditionalFormatting sqref="H21">
    <cfRule type="cellIs" dxfId="1877" priority="2866" stopIfTrue="1" operator="equal">
      <formula>"I"</formula>
    </cfRule>
    <cfRule type="cellIs" dxfId="1876" priority="2867" stopIfTrue="1" operator="equal">
      <formula>"A"</formula>
    </cfRule>
    <cfRule type="cellIs" dxfId="1875" priority="2868" stopIfTrue="1" operator="equal">
      <formula>"E"</formula>
    </cfRule>
  </conditionalFormatting>
  <conditionalFormatting sqref="H21">
    <cfRule type="cellIs" dxfId="1874" priority="2863" stopIfTrue="1" operator="equal">
      <formula>"I"</formula>
    </cfRule>
    <cfRule type="cellIs" dxfId="1873" priority="2864" stopIfTrue="1" operator="equal">
      <formula>"A"</formula>
    </cfRule>
    <cfRule type="cellIs" dxfId="1872" priority="2865" stopIfTrue="1" operator="equal">
      <formula>"E"</formula>
    </cfRule>
  </conditionalFormatting>
  <conditionalFormatting sqref="H20">
    <cfRule type="cellIs" dxfId="1871" priority="2869" stopIfTrue="1" operator="equal">
      <formula>"I"</formula>
    </cfRule>
    <cfRule type="cellIs" dxfId="1870" priority="2870" stopIfTrue="1" operator="equal">
      <formula>"A"</formula>
    </cfRule>
    <cfRule type="cellIs" dxfId="1869" priority="2871" stopIfTrue="1" operator="equal">
      <formula>"E"</formula>
    </cfRule>
  </conditionalFormatting>
  <conditionalFormatting sqref="H19">
    <cfRule type="cellIs" dxfId="1868" priority="2875" stopIfTrue="1" operator="equal">
      <formula>"I"</formula>
    </cfRule>
    <cfRule type="cellIs" dxfId="1867" priority="2876" stopIfTrue="1" operator="equal">
      <formula>"A"</formula>
    </cfRule>
    <cfRule type="cellIs" dxfId="1866" priority="2877" stopIfTrue="1" operator="equal">
      <formula>"E"</formula>
    </cfRule>
  </conditionalFormatting>
  <conditionalFormatting sqref="H20">
    <cfRule type="cellIs" dxfId="1865" priority="2872" stopIfTrue="1" operator="equal">
      <formula>"I"</formula>
    </cfRule>
    <cfRule type="cellIs" dxfId="1864" priority="2873" stopIfTrue="1" operator="equal">
      <formula>"A"</formula>
    </cfRule>
    <cfRule type="cellIs" dxfId="1863" priority="2874" stopIfTrue="1" operator="equal">
      <formula>"E"</formula>
    </cfRule>
  </conditionalFormatting>
  <conditionalFormatting sqref="H54">
    <cfRule type="cellIs" dxfId="1862" priority="2860" stopIfTrue="1" operator="equal">
      <formula>"I"</formula>
    </cfRule>
    <cfRule type="cellIs" dxfId="1861" priority="2861" stopIfTrue="1" operator="equal">
      <formula>"A"</formula>
    </cfRule>
    <cfRule type="cellIs" dxfId="1860" priority="2862" stopIfTrue="1" operator="equal">
      <formula>"E"</formula>
    </cfRule>
  </conditionalFormatting>
  <conditionalFormatting sqref="H94">
    <cfRule type="cellIs" dxfId="1859" priority="2776" stopIfTrue="1" operator="equal">
      <formula>"I"</formula>
    </cfRule>
    <cfRule type="cellIs" dxfId="1858" priority="2777" stopIfTrue="1" operator="equal">
      <formula>"A"</formula>
    </cfRule>
    <cfRule type="cellIs" dxfId="1857" priority="2778" stopIfTrue="1" operator="equal">
      <formula>"E"</formula>
    </cfRule>
  </conditionalFormatting>
  <conditionalFormatting sqref="H94">
    <cfRule type="cellIs" dxfId="1856" priority="2773" stopIfTrue="1" operator="equal">
      <formula>"I"</formula>
    </cfRule>
    <cfRule type="cellIs" dxfId="1855" priority="2774" stopIfTrue="1" operator="equal">
      <formula>"A"</formula>
    </cfRule>
    <cfRule type="cellIs" dxfId="1854" priority="2775" stopIfTrue="1" operator="equal">
      <formula>"E"</formula>
    </cfRule>
  </conditionalFormatting>
  <conditionalFormatting sqref="H449">
    <cfRule type="cellIs" dxfId="1844" priority="1912" stopIfTrue="1" operator="equal">
      <formula>"I"</formula>
    </cfRule>
    <cfRule type="cellIs" dxfId="1843" priority="1913" stopIfTrue="1" operator="equal">
      <formula>"A"</formula>
    </cfRule>
    <cfRule type="cellIs" dxfId="1842" priority="1914" stopIfTrue="1" operator="equal">
      <formula>"E"</formula>
    </cfRule>
  </conditionalFormatting>
  <conditionalFormatting sqref="H95">
    <cfRule type="cellIs" dxfId="1838" priority="2803" stopIfTrue="1" operator="equal">
      <formula>"I"</formula>
    </cfRule>
    <cfRule type="cellIs" dxfId="1837" priority="2804" stopIfTrue="1" operator="equal">
      <formula>"A"</formula>
    </cfRule>
    <cfRule type="cellIs" dxfId="1836" priority="2805" stopIfTrue="1" operator="equal">
      <formula>"E"</formula>
    </cfRule>
  </conditionalFormatting>
  <conditionalFormatting sqref="H96">
    <cfRule type="cellIs" dxfId="1835" priority="2824" stopIfTrue="1" operator="equal">
      <formula>"I"</formula>
    </cfRule>
    <cfRule type="cellIs" dxfId="1834" priority="2825" stopIfTrue="1" operator="equal">
      <formula>"A"</formula>
    </cfRule>
    <cfRule type="cellIs" dxfId="1833" priority="2826" stopIfTrue="1" operator="equal">
      <formula>"E"</formula>
    </cfRule>
  </conditionalFormatting>
  <conditionalFormatting sqref="H95">
    <cfRule type="cellIs" dxfId="1832" priority="2800" stopIfTrue="1" operator="equal">
      <formula>"I"</formula>
    </cfRule>
    <cfRule type="cellIs" dxfId="1831" priority="2801" stopIfTrue="1" operator="equal">
      <formula>"A"</formula>
    </cfRule>
    <cfRule type="cellIs" dxfId="1830" priority="2802" stopIfTrue="1" operator="equal">
      <formula>"E"</formula>
    </cfRule>
  </conditionalFormatting>
  <conditionalFormatting sqref="H96">
    <cfRule type="cellIs" dxfId="1829" priority="2821" stopIfTrue="1" operator="equal">
      <formula>"I"</formula>
    </cfRule>
    <cfRule type="cellIs" dxfId="1828" priority="2822" stopIfTrue="1" operator="equal">
      <formula>"A"</formula>
    </cfRule>
    <cfRule type="cellIs" dxfId="1827" priority="2823" stopIfTrue="1" operator="equal">
      <formula>"E"</formula>
    </cfRule>
  </conditionalFormatting>
  <conditionalFormatting sqref="H439">
    <cfRule type="cellIs" dxfId="1814" priority="1900" stopIfTrue="1" operator="equal">
      <formula>"I"</formula>
    </cfRule>
    <cfRule type="cellIs" dxfId="1813" priority="1901" stopIfTrue="1" operator="equal">
      <formula>"A"</formula>
    </cfRule>
    <cfRule type="cellIs" dxfId="1812" priority="1902" stopIfTrue="1" operator="equal">
      <formula>"E"</formula>
    </cfRule>
  </conditionalFormatting>
  <conditionalFormatting sqref="H243">
    <cfRule type="cellIs" dxfId="1811" priority="2524" stopIfTrue="1" operator="equal">
      <formula>"I"</formula>
    </cfRule>
    <cfRule type="cellIs" dxfId="1810" priority="2525" stopIfTrue="1" operator="equal">
      <formula>"A"</formula>
    </cfRule>
    <cfRule type="cellIs" dxfId="1809" priority="2526" stopIfTrue="1" operator="equal">
      <formula>"E"</formula>
    </cfRule>
  </conditionalFormatting>
  <conditionalFormatting sqref="H246">
    <cfRule type="cellIs" dxfId="1808" priority="2521" stopIfTrue="1" operator="equal">
      <formula>"I"</formula>
    </cfRule>
    <cfRule type="cellIs" dxfId="1807" priority="2522" stopIfTrue="1" operator="equal">
      <formula>"A"</formula>
    </cfRule>
    <cfRule type="cellIs" dxfId="1806" priority="2523" stopIfTrue="1" operator="equal">
      <formula>"E"</formula>
    </cfRule>
  </conditionalFormatting>
  <conditionalFormatting sqref="H247">
    <cfRule type="cellIs" dxfId="1805" priority="2518" stopIfTrue="1" operator="equal">
      <formula>"I"</formula>
    </cfRule>
    <cfRule type="cellIs" dxfId="1804" priority="2519" stopIfTrue="1" operator="equal">
      <formula>"A"</formula>
    </cfRule>
    <cfRule type="cellIs" dxfId="1803" priority="2520" stopIfTrue="1" operator="equal">
      <formula>"E"</formula>
    </cfRule>
  </conditionalFormatting>
  <conditionalFormatting sqref="H255:H257">
    <cfRule type="cellIs" dxfId="1802" priority="2515" stopIfTrue="1" operator="equal">
      <formula>"I"</formula>
    </cfRule>
    <cfRule type="cellIs" dxfId="1801" priority="2516" stopIfTrue="1" operator="equal">
      <formula>"A"</formula>
    </cfRule>
    <cfRule type="cellIs" dxfId="1800" priority="2517" stopIfTrue="1" operator="equal">
      <formula>"E"</formula>
    </cfRule>
  </conditionalFormatting>
  <conditionalFormatting sqref="H244">
    <cfRule type="cellIs" dxfId="1799" priority="2527" stopIfTrue="1" operator="equal">
      <formula>"I"</formula>
    </cfRule>
    <cfRule type="cellIs" dxfId="1798" priority="2528" stopIfTrue="1" operator="equal">
      <formula>"A"</formula>
    </cfRule>
    <cfRule type="cellIs" dxfId="1797" priority="2529" stopIfTrue="1" operator="equal">
      <formula>"E"</formula>
    </cfRule>
  </conditionalFormatting>
  <conditionalFormatting sqref="H117">
    <cfRule type="cellIs" dxfId="1796" priority="2551" stopIfTrue="1" operator="equal">
      <formula>"I"</formula>
    </cfRule>
    <cfRule type="cellIs" dxfId="1795" priority="2552" stopIfTrue="1" operator="equal">
      <formula>"A"</formula>
    </cfRule>
    <cfRule type="cellIs" dxfId="1794" priority="2553" stopIfTrue="1" operator="equal">
      <formula>"E"</formula>
    </cfRule>
  </conditionalFormatting>
  <conditionalFormatting sqref="H131">
    <cfRule type="cellIs" dxfId="1793" priority="2542" stopIfTrue="1" operator="equal">
      <formula>"I"</formula>
    </cfRule>
    <cfRule type="cellIs" dxfId="1792" priority="2543" stopIfTrue="1" operator="equal">
      <formula>"A"</formula>
    </cfRule>
    <cfRule type="cellIs" dxfId="1791" priority="2544" stopIfTrue="1" operator="equal">
      <formula>"E"</formula>
    </cfRule>
  </conditionalFormatting>
  <conditionalFormatting sqref="H111">
    <cfRule type="cellIs" dxfId="1790" priority="2602" stopIfTrue="1" operator="equal">
      <formula>"I"</formula>
    </cfRule>
    <cfRule type="cellIs" dxfId="1789" priority="2603" stopIfTrue="1" operator="equal">
      <formula>"A"</formula>
    </cfRule>
    <cfRule type="cellIs" dxfId="1788" priority="2604" stopIfTrue="1" operator="equal">
      <formula>"E"</formula>
    </cfRule>
  </conditionalFormatting>
  <conditionalFormatting sqref="H233">
    <cfRule type="cellIs" dxfId="1787" priority="2539" stopIfTrue="1" operator="equal">
      <formula>"I"</formula>
    </cfRule>
    <cfRule type="cellIs" dxfId="1786" priority="2540" stopIfTrue="1" operator="equal">
      <formula>"A"</formula>
    </cfRule>
    <cfRule type="cellIs" dxfId="1785" priority="2541" stopIfTrue="1" operator="equal">
      <formula>"E"</formula>
    </cfRule>
  </conditionalFormatting>
  <conditionalFormatting sqref="H271">
    <cfRule type="cellIs" dxfId="1784" priority="2494" stopIfTrue="1" operator="equal">
      <formula>"I"</formula>
    </cfRule>
    <cfRule type="cellIs" dxfId="1783" priority="2495" stopIfTrue="1" operator="equal">
      <formula>"A"</formula>
    </cfRule>
    <cfRule type="cellIs" dxfId="1782" priority="2496" stopIfTrue="1" operator="equal">
      <formula>"E"</formula>
    </cfRule>
  </conditionalFormatting>
  <conditionalFormatting sqref="H245">
    <cfRule type="cellIs" dxfId="1781" priority="2533" stopIfTrue="1" operator="equal">
      <formula>"I"</formula>
    </cfRule>
    <cfRule type="cellIs" dxfId="1780" priority="2534" stopIfTrue="1" operator="equal">
      <formula>"A"</formula>
    </cfRule>
    <cfRule type="cellIs" dxfId="1779" priority="2535" stopIfTrue="1" operator="equal">
      <formula>"E"</formula>
    </cfRule>
  </conditionalFormatting>
  <conditionalFormatting sqref="H266">
    <cfRule type="cellIs" dxfId="1778" priority="2500" stopIfTrue="1" operator="equal">
      <formula>"I"</formula>
    </cfRule>
    <cfRule type="cellIs" dxfId="1777" priority="2501" stopIfTrue="1" operator="equal">
      <formula>"A"</formula>
    </cfRule>
    <cfRule type="cellIs" dxfId="1776" priority="2502" stopIfTrue="1" operator="equal">
      <formula>"E"</formula>
    </cfRule>
  </conditionalFormatting>
  <conditionalFormatting sqref="H104">
    <cfRule type="cellIs" dxfId="1775" priority="2575" stopIfTrue="1" operator="equal">
      <formula>"I"</formula>
    </cfRule>
    <cfRule type="cellIs" dxfId="1774" priority="2576" stopIfTrue="1" operator="equal">
      <formula>"A"</formula>
    </cfRule>
    <cfRule type="cellIs" dxfId="1773" priority="2577" stopIfTrue="1" operator="equal">
      <formula>"E"</formula>
    </cfRule>
  </conditionalFormatting>
  <conditionalFormatting sqref="H334">
    <cfRule type="cellIs" dxfId="1772" priority="2449" stopIfTrue="1" operator="equal">
      <formula>"I"</formula>
    </cfRule>
    <cfRule type="cellIs" dxfId="1771" priority="2450" stopIfTrue="1" operator="equal">
      <formula>"A"</formula>
    </cfRule>
    <cfRule type="cellIs" dxfId="1770" priority="2451" stopIfTrue="1" operator="equal">
      <formula>"E"</formula>
    </cfRule>
  </conditionalFormatting>
  <conditionalFormatting sqref="H450">
    <cfRule type="cellIs" dxfId="1769" priority="1843" stopIfTrue="1" operator="equal">
      <formula>"I"</formula>
    </cfRule>
    <cfRule type="cellIs" dxfId="1768" priority="1844" stopIfTrue="1" operator="equal">
      <formula>"A"</formula>
    </cfRule>
    <cfRule type="cellIs" dxfId="1767" priority="1845" stopIfTrue="1" operator="equal">
      <formula>"E"</formula>
    </cfRule>
  </conditionalFormatting>
  <conditionalFormatting sqref="H103">
    <cfRule type="cellIs" dxfId="1766" priority="2566" stopIfTrue="1" operator="equal">
      <formula>"I"</formula>
    </cfRule>
    <cfRule type="cellIs" dxfId="1765" priority="2567" stopIfTrue="1" operator="equal">
      <formula>"A"</formula>
    </cfRule>
    <cfRule type="cellIs" dxfId="1764" priority="2568" stopIfTrue="1" operator="equal">
      <formula>"E"</formula>
    </cfRule>
  </conditionalFormatting>
  <conditionalFormatting sqref="H103">
    <cfRule type="cellIs" dxfId="1763" priority="2563" stopIfTrue="1" operator="equal">
      <formula>"I"</formula>
    </cfRule>
    <cfRule type="cellIs" dxfId="1762" priority="2564" stopIfTrue="1" operator="equal">
      <formula>"A"</formula>
    </cfRule>
    <cfRule type="cellIs" dxfId="1761" priority="2565" stopIfTrue="1" operator="equal">
      <formula>"E"</formula>
    </cfRule>
  </conditionalFormatting>
  <conditionalFormatting sqref="H262:H263">
    <cfRule type="cellIs" dxfId="1760" priority="2506" stopIfTrue="1" operator="equal">
      <formula>"I"</formula>
    </cfRule>
    <cfRule type="cellIs" dxfId="1759" priority="2507" stopIfTrue="1" operator="equal">
      <formula>"A"</formula>
    </cfRule>
    <cfRule type="cellIs" dxfId="1758" priority="2508" stopIfTrue="1" operator="equal">
      <formula>"E"</formula>
    </cfRule>
  </conditionalFormatting>
  <conditionalFormatting sqref="H117">
    <cfRule type="cellIs" dxfId="1757" priority="2554" stopIfTrue="1" operator="equal">
      <formula>"I"</formula>
    </cfRule>
    <cfRule type="cellIs" dxfId="1756" priority="2555" stopIfTrue="1" operator="equal">
      <formula>"A"</formula>
    </cfRule>
    <cfRule type="cellIs" dxfId="1755" priority="2556" stopIfTrue="1" operator="equal">
      <formula>"E"</formula>
    </cfRule>
  </conditionalFormatting>
  <conditionalFormatting sqref="H448">
    <cfRule type="cellIs" dxfId="1754" priority="1864" stopIfTrue="1" operator="equal">
      <formula>"I"</formula>
    </cfRule>
    <cfRule type="cellIs" dxfId="1753" priority="1865" stopIfTrue="1" operator="equal">
      <formula>"A"</formula>
    </cfRule>
    <cfRule type="cellIs" dxfId="1752" priority="1866" stopIfTrue="1" operator="equal">
      <formula>"E"</formula>
    </cfRule>
  </conditionalFormatting>
  <conditionalFormatting sqref="H258:H259">
    <cfRule type="cellIs" dxfId="1751" priority="2512" stopIfTrue="1" operator="equal">
      <formula>"I"</formula>
    </cfRule>
    <cfRule type="cellIs" dxfId="1750" priority="2513" stopIfTrue="1" operator="equal">
      <formula>"A"</formula>
    </cfRule>
    <cfRule type="cellIs" dxfId="1749" priority="2514" stopIfTrue="1" operator="equal">
      <formula>"E"</formula>
    </cfRule>
  </conditionalFormatting>
  <conditionalFormatting sqref="H260:H261">
    <cfRule type="cellIs" dxfId="1748" priority="2509" stopIfTrue="1" operator="equal">
      <formula>"I"</formula>
    </cfRule>
    <cfRule type="cellIs" dxfId="1747" priority="2510" stopIfTrue="1" operator="equal">
      <formula>"A"</formula>
    </cfRule>
    <cfRule type="cellIs" dxfId="1746" priority="2511" stopIfTrue="1" operator="equal">
      <formula>"E"</formula>
    </cfRule>
  </conditionalFormatting>
  <conditionalFormatting sqref="H233">
    <cfRule type="cellIs" dxfId="1745" priority="2536" stopIfTrue="1" operator="equal">
      <formula>"I"</formula>
    </cfRule>
    <cfRule type="cellIs" dxfId="1744" priority="2537" stopIfTrue="1" operator="equal">
      <formula>"A"</formula>
    </cfRule>
    <cfRule type="cellIs" dxfId="1743" priority="2538" stopIfTrue="1" operator="equal">
      <formula>"E"</formula>
    </cfRule>
  </conditionalFormatting>
  <conditionalFormatting sqref="H444">
    <cfRule type="cellIs" dxfId="1742" priority="1852" stopIfTrue="1" operator="equal">
      <formula>"I"</formula>
    </cfRule>
    <cfRule type="cellIs" dxfId="1741" priority="1853" stopIfTrue="1" operator="equal">
      <formula>"A"</formula>
    </cfRule>
    <cfRule type="cellIs" dxfId="1740" priority="1854" stopIfTrue="1" operator="equal">
      <formula>"E"</formula>
    </cfRule>
  </conditionalFormatting>
  <conditionalFormatting sqref="H448">
    <cfRule type="cellIs" dxfId="1739" priority="1861" stopIfTrue="1" operator="equal">
      <formula>"I"</formula>
    </cfRule>
    <cfRule type="cellIs" dxfId="1738" priority="1862" stopIfTrue="1" operator="equal">
      <formula>"A"</formula>
    </cfRule>
    <cfRule type="cellIs" dxfId="1737" priority="1863" stopIfTrue="1" operator="equal">
      <formula>"E"</formula>
    </cfRule>
  </conditionalFormatting>
  <conditionalFormatting sqref="H444">
    <cfRule type="cellIs" dxfId="1736" priority="1855" stopIfTrue="1" operator="equal">
      <formula>"I"</formula>
    </cfRule>
    <cfRule type="cellIs" dxfId="1735" priority="1856" stopIfTrue="1" operator="equal">
      <formula>"A"</formula>
    </cfRule>
    <cfRule type="cellIs" dxfId="1734" priority="1857" stopIfTrue="1" operator="equal">
      <formula>"E"</formula>
    </cfRule>
  </conditionalFormatting>
  <conditionalFormatting sqref="H333">
    <cfRule type="cellIs" dxfId="1733" priority="2458" stopIfTrue="1" operator="equal">
      <formula>"I"</formula>
    </cfRule>
    <cfRule type="cellIs" dxfId="1732" priority="2459" stopIfTrue="1" operator="equal">
      <formula>"A"</formula>
    </cfRule>
    <cfRule type="cellIs" dxfId="1731" priority="2460" stopIfTrue="1" operator="equal">
      <formula>"E"</formula>
    </cfRule>
  </conditionalFormatting>
  <conditionalFormatting sqref="H492">
    <cfRule type="cellIs" dxfId="1730" priority="1702" stopIfTrue="1" operator="equal">
      <formula>"I"</formula>
    </cfRule>
    <cfRule type="cellIs" dxfId="1729" priority="1703" stopIfTrue="1" operator="equal">
      <formula>"A"</formula>
    </cfRule>
    <cfRule type="cellIs" dxfId="1728" priority="1704" stopIfTrue="1" operator="equal">
      <formula>"E"</formula>
    </cfRule>
  </conditionalFormatting>
  <conditionalFormatting sqref="H463">
    <cfRule type="cellIs" dxfId="1727" priority="1840" stopIfTrue="1" operator="equal">
      <formula>"I"</formula>
    </cfRule>
    <cfRule type="cellIs" dxfId="1726" priority="1841" stopIfTrue="1" operator="equal">
      <formula>"A"</formula>
    </cfRule>
    <cfRule type="cellIs" dxfId="1725" priority="1842" stopIfTrue="1" operator="equal">
      <formula>"E"</formula>
    </cfRule>
  </conditionalFormatting>
  <conditionalFormatting sqref="H326">
    <cfRule type="cellIs" dxfId="1724" priority="2473" stopIfTrue="1" operator="equal">
      <formula>"I"</formula>
    </cfRule>
    <cfRule type="cellIs" dxfId="1723" priority="2474" stopIfTrue="1" operator="equal">
      <formula>"A"</formula>
    </cfRule>
    <cfRule type="cellIs" dxfId="1722" priority="2475" stopIfTrue="1" operator="equal">
      <formula>"E"</formula>
    </cfRule>
  </conditionalFormatting>
  <conditionalFormatting sqref="H333">
    <cfRule type="cellIs" dxfId="1721" priority="2455" stopIfTrue="1" operator="equal">
      <formula>"I"</formula>
    </cfRule>
    <cfRule type="cellIs" dxfId="1720" priority="2456" stopIfTrue="1" operator="equal">
      <formula>"A"</formula>
    </cfRule>
    <cfRule type="cellIs" dxfId="1719" priority="2457" stopIfTrue="1" operator="equal">
      <formula>"E"</formula>
    </cfRule>
  </conditionalFormatting>
  <conditionalFormatting sqref="H334">
    <cfRule type="cellIs" dxfId="1718" priority="2452" stopIfTrue="1" operator="equal">
      <formula>"I"</formula>
    </cfRule>
    <cfRule type="cellIs" dxfId="1717" priority="2453" stopIfTrue="1" operator="equal">
      <formula>"A"</formula>
    </cfRule>
    <cfRule type="cellIs" dxfId="1716" priority="2454" stopIfTrue="1" operator="equal">
      <formula>"E"</formula>
    </cfRule>
  </conditionalFormatting>
  <conditionalFormatting sqref="H482">
    <cfRule type="cellIs" dxfId="1715" priority="1816" stopIfTrue="1" operator="equal">
      <formula>"I"</formula>
    </cfRule>
    <cfRule type="cellIs" dxfId="1714" priority="1817" stopIfTrue="1" operator="equal">
      <formula>"A"</formula>
    </cfRule>
    <cfRule type="cellIs" dxfId="1713" priority="1818" stopIfTrue="1" operator="equal">
      <formula>"E"</formula>
    </cfRule>
  </conditionalFormatting>
  <conditionalFormatting sqref="H319:H320">
    <cfRule type="cellIs" dxfId="1709" priority="2437" stopIfTrue="1" operator="equal">
      <formula>"I"</formula>
    </cfRule>
    <cfRule type="cellIs" dxfId="1708" priority="2438" stopIfTrue="1" operator="equal">
      <formula>"A"</formula>
    </cfRule>
    <cfRule type="cellIs" dxfId="1707" priority="2439" stopIfTrue="1" operator="equal">
      <formula>"E"</formula>
    </cfRule>
  </conditionalFormatting>
  <conditionalFormatting sqref="H511">
    <cfRule type="cellIs" dxfId="1706" priority="1597" stopIfTrue="1" operator="equal">
      <formula>"I"</formula>
    </cfRule>
    <cfRule type="cellIs" dxfId="1705" priority="1598" stopIfTrue="1" operator="equal">
      <formula>"A"</formula>
    </cfRule>
    <cfRule type="cellIs" dxfId="1704" priority="1599" stopIfTrue="1" operator="equal">
      <formula>"E"</formula>
    </cfRule>
  </conditionalFormatting>
  <conditionalFormatting sqref="H491">
    <cfRule type="cellIs" dxfId="1703" priority="1705" stopIfTrue="1" operator="equal">
      <formula>"I"</formula>
    </cfRule>
    <cfRule type="cellIs" dxfId="1702" priority="1706" stopIfTrue="1" operator="equal">
      <formula>"A"</formula>
    </cfRule>
    <cfRule type="cellIs" dxfId="1701" priority="1707" stopIfTrue="1" operator="equal">
      <formula>"E"</formula>
    </cfRule>
  </conditionalFormatting>
  <conditionalFormatting sqref="H326">
    <cfRule type="cellIs" dxfId="1700" priority="2470" stopIfTrue="1" operator="equal">
      <formula>"I"</formula>
    </cfRule>
    <cfRule type="cellIs" dxfId="1699" priority="2471" stopIfTrue="1" operator="equal">
      <formula>"A"</formula>
    </cfRule>
    <cfRule type="cellIs" dxfId="1698" priority="2472" stopIfTrue="1" operator="equal">
      <formula>"E"</formula>
    </cfRule>
  </conditionalFormatting>
  <conditionalFormatting sqref="H476">
    <cfRule type="cellIs" dxfId="1694" priority="1798" stopIfTrue="1" operator="equal">
      <formula>"I"</formula>
    </cfRule>
    <cfRule type="cellIs" dxfId="1693" priority="1799" stopIfTrue="1" operator="equal">
      <formula>"A"</formula>
    </cfRule>
    <cfRule type="cellIs" dxfId="1692" priority="1800" stopIfTrue="1" operator="equal">
      <formula>"E"</formula>
    </cfRule>
  </conditionalFormatting>
  <conditionalFormatting sqref="H568">
    <cfRule type="cellIs" dxfId="1688" priority="1675" stopIfTrue="1" operator="equal">
      <formula>"I"</formula>
    </cfRule>
    <cfRule type="cellIs" dxfId="1687" priority="1676" stopIfTrue="1" operator="equal">
      <formula>"A"</formula>
    </cfRule>
    <cfRule type="cellIs" dxfId="1686" priority="1677" stopIfTrue="1" operator="equal">
      <formula>"E"</formula>
    </cfRule>
  </conditionalFormatting>
  <conditionalFormatting sqref="H499">
    <cfRule type="cellIs" dxfId="1685" priority="1651" stopIfTrue="1" operator="equal">
      <formula>"I"</formula>
    </cfRule>
    <cfRule type="cellIs" dxfId="1684" priority="1652" stopIfTrue="1" operator="equal">
      <formula>"A"</formula>
    </cfRule>
    <cfRule type="cellIs" dxfId="1683" priority="1653" stopIfTrue="1" operator="equal">
      <formula>"E"</formula>
    </cfRule>
  </conditionalFormatting>
  <conditionalFormatting sqref="H471">
    <cfRule type="cellIs" dxfId="1682" priority="1786" stopIfTrue="1" operator="equal">
      <formula>"I"</formula>
    </cfRule>
    <cfRule type="cellIs" dxfId="1681" priority="1787" stopIfTrue="1" operator="equal">
      <formula>"A"</formula>
    </cfRule>
    <cfRule type="cellIs" dxfId="1680" priority="1788" stopIfTrue="1" operator="equal">
      <formula>"E"</formula>
    </cfRule>
  </conditionalFormatting>
  <conditionalFormatting sqref="H318">
    <cfRule type="cellIs" dxfId="1679" priority="2395" stopIfTrue="1" operator="equal">
      <formula>"I"</formula>
    </cfRule>
    <cfRule type="cellIs" dxfId="1678" priority="2396" stopIfTrue="1" operator="equal">
      <formula>"A"</formula>
    </cfRule>
    <cfRule type="cellIs" dxfId="1677" priority="2397" stopIfTrue="1" operator="equal">
      <formula>"E"</formula>
    </cfRule>
  </conditionalFormatting>
  <conditionalFormatting sqref="H474">
    <cfRule type="cellIs" dxfId="1676" priority="1777" stopIfTrue="1" operator="equal">
      <formula>"I"</formula>
    </cfRule>
    <cfRule type="cellIs" dxfId="1675" priority="1778" stopIfTrue="1" operator="equal">
      <formula>"A"</formula>
    </cfRule>
    <cfRule type="cellIs" dxfId="1674" priority="1779" stopIfTrue="1" operator="equal">
      <formula>"E"</formula>
    </cfRule>
  </conditionalFormatting>
  <conditionalFormatting sqref="H509">
    <cfRule type="cellIs" dxfId="1670" priority="1609" stopIfTrue="1" operator="equal">
      <formula>"I"</formula>
    </cfRule>
    <cfRule type="cellIs" dxfId="1669" priority="1610" stopIfTrue="1" operator="equal">
      <formula>"A"</formula>
    </cfRule>
    <cfRule type="cellIs" dxfId="1668" priority="1611" stopIfTrue="1" operator="equal">
      <formula>"E"</formula>
    </cfRule>
  </conditionalFormatting>
  <conditionalFormatting sqref="H507">
    <cfRule type="cellIs" dxfId="1667" priority="1621" stopIfTrue="1" operator="equal">
      <formula>"I"</formula>
    </cfRule>
    <cfRule type="cellIs" dxfId="1666" priority="1622" stopIfTrue="1" operator="equal">
      <formula>"A"</formula>
    </cfRule>
    <cfRule type="cellIs" dxfId="1665" priority="1623" stopIfTrue="1" operator="equal">
      <formula>"E"</formula>
    </cfRule>
  </conditionalFormatting>
  <conditionalFormatting sqref="H318">
    <cfRule type="cellIs" dxfId="1664" priority="2398" stopIfTrue="1" operator="equal">
      <formula>"I"</formula>
    </cfRule>
    <cfRule type="cellIs" dxfId="1663" priority="2399" stopIfTrue="1" operator="equal">
      <formula>"A"</formula>
    </cfRule>
    <cfRule type="cellIs" dxfId="1662" priority="2400" stopIfTrue="1" operator="equal">
      <formula>"E"</formula>
    </cfRule>
  </conditionalFormatting>
  <conditionalFormatting sqref="H312">
    <cfRule type="cellIs" dxfId="1661" priority="2377" stopIfTrue="1" operator="equal">
      <formula>"I"</formula>
    </cfRule>
    <cfRule type="cellIs" dxfId="1660" priority="2378" stopIfTrue="1" operator="equal">
      <formula>"A"</formula>
    </cfRule>
    <cfRule type="cellIs" dxfId="1659" priority="2379" stopIfTrue="1" operator="equal">
      <formula>"E"</formula>
    </cfRule>
  </conditionalFormatting>
  <conditionalFormatting sqref="H311">
    <cfRule type="cellIs" dxfId="1658" priority="2380" stopIfTrue="1" operator="equal">
      <formula>"I"</formula>
    </cfRule>
    <cfRule type="cellIs" dxfId="1657" priority="2381" stopIfTrue="1" operator="equal">
      <formula>"A"</formula>
    </cfRule>
    <cfRule type="cellIs" dxfId="1656" priority="2382" stopIfTrue="1" operator="equal">
      <formula>"E"</formula>
    </cfRule>
  </conditionalFormatting>
  <conditionalFormatting sqref="H303:H305">
    <cfRule type="cellIs" dxfId="1655" priority="2383" stopIfTrue="1" operator="equal">
      <formula>"I"</formula>
    </cfRule>
    <cfRule type="cellIs" dxfId="1654" priority="2384" stopIfTrue="1" operator="equal">
      <formula>"A"</formula>
    </cfRule>
    <cfRule type="cellIs" dxfId="1653" priority="2385" stopIfTrue="1" operator="equal">
      <formula>"E"</formula>
    </cfRule>
  </conditionalFormatting>
  <conditionalFormatting sqref="H312">
    <cfRule type="cellIs" dxfId="1652" priority="2374" stopIfTrue="1" operator="equal">
      <formula>"I"</formula>
    </cfRule>
    <cfRule type="cellIs" dxfId="1651" priority="2375" stopIfTrue="1" operator="equal">
      <formula>"A"</formula>
    </cfRule>
    <cfRule type="cellIs" dxfId="1650" priority="2376" stopIfTrue="1" operator="equal">
      <formula>"E"</formula>
    </cfRule>
  </conditionalFormatting>
  <conditionalFormatting sqref="H301">
    <cfRule type="cellIs" dxfId="1649" priority="2347" stopIfTrue="1" operator="equal">
      <formula>"I"</formula>
    </cfRule>
    <cfRule type="cellIs" dxfId="1648" priority="2348" stopIfTrue="1" operator="equal">
      <formula>"A"</formula>
    </cfRule>
    <cfRule type="cellIs" dxfId="1647" priority="2349" stopIfTrue="1" operator="equal">
      <formula>"E"</formula>
    </cfRule>
  </conditionalFormatting>
  <conditionalFormatting sqref="H301">
    <cfRule type="cellIs" dxfId="1646" priority="2350" stopIfTrue="1" operator="equal">
      <formula>"I"</formula>
    </cfRule>
    <cfRule type="cellIs" dxfId="1645" priority="2351" stopIfTrue="1" operator="equal">
      <formula>"A"</formula>
    </cfRule>
    <cfRule type="cellIs" dxfId="1644" priority="2352" stopIfTrue="1" operator="equal">
      <formula>"E"</formula>
    </cfRule>
  </conditionalFormatting>
  <conditionalFormatting sqref="H294">
    <cfRule type="cellIs" dxfId="1643" priority="2365" stopIfTrue="1" operator="equal">
      <formula>"I"</formula>
    </cfRule>
    <cfRule type="cellIs" dxfId="1642" priority="2366" stopIfTrue="1" operator="equal">
      <formula>"A"</formula>
    </cfRule>
    <cfRule type="cellIs" dxfId="1641" priority="2367" stopIfTrue="1" operator="equal">
      <formula>"E"</formula>
    </cfRule>
  </conditionalFormatting>
  <conditionalFormatting sqref="H294">
    <cfRule type="cellIs" dxfId="1640" priority="2362" stopIfTrue="1" operator="equal">
      <formula>"I"</formula>
    </cfRule>
    <cfRule type="cellIs" dxfId="1639" priority="2363" stopIfTrue="1" operator="equal">
      <formula>"A"</formula>
    </cfRule>
    <cfRule type="cellIs" dxfId="1638" priority="2364" stopIfTrue="1" operator="equal">
      <formula>"E"</formula>
    </cfRule>
  </conditionalFormatting>
  <conditionalFormatting sqref="H302">
    <cfRule type="cellIs" dxfId="1637" priority="2341" stopIfTrue="1" operator="equal">
      <formula>"I"</formula>
    </cfRule>
    <cfRule type="cellIs" dxfId="1636" priority="2342" stopIfTrue="1" operator="equal">
      <formula>"A"</formula>
    </cfRule>
    <cfRule type="cellIs" dxfId="1635" priority="2343" stopIfTrue="1" operator="equal">
      <formula>"E"</formula>
    </cfRule>
  </conditionalFormatting>
  <conditionalFormatting sqref="H302">
    <cfRule type="cellIs" dxfId="1634" priority="2344" stopIfTrue="1" operator="equal">
      <formula>"I"</formula>
    </cfRule>
    <cfRule type="cellIs" dxfId="1633" priority="2345" stopIfTrue="1" operator="equal">
      <formula>"A"</formula>
    </cfRule>
    <cfRule type="cellIs" dxfId="1632" priority="2346" stopIfTrue="1" operator="equal">
      <formula>"E"</formula>
    </cfRule>
  </conditionalFormatting>
  <conditionalFormatting sqref="H295">
    <cfRule type="cellIs" dxfId="1631" priority="2326" stopIfTrue="1" operator="equal">
      <formula>"I"</formula>
    </cfRule>
    <cfRule type="cellIs" dxfId="1630" priority="2327" stopIfTrue="1" operator="equal">
      <formula>"A"</formula>
    </cfRule>
    <cfRule type="cellIs" dxfId="1629" priority="2328" stopIfTrue="1" operator="equal">
      <formula>"E"</formula>
    </cfRule>
  </conditionalFormatting>
  <conditionalFormatting sqref="H286:H287">
    <cfRule type="cellIs" dxfId="1628" priority="2329" stopIfTrue="1" operator="equal">
      <formula>"I"</formula>
    </cfRule>
    <cfRule type="cellIs" dxfId="1627" priority="2330" stopIfTrue="1" operator="equal">
      <formula>"A"</formula>
    </cfRule>
    <cfRule type="cellIs" dxfId="1626" priority="2331" stopIfTrue="1" operator="equal">
      <formula>"E"</formula>
    </cfRule>
  </conditionalFormatting>
  <conditionalFormatting sqref="H343">
    <cfRule type="cellIs" dxfId="1625" priority="2311" stopIfTrue="1" operator="equal">
      <formula>"I"</formula>
    </cfRule>
    <cfRule type="cellIs" dxfId="1624" priority="2312" stopIfTrue="1" operator="equal">
      <formula>"A"</formula>
    </cfRule>
    <cfRule type="cellIs" dxfId="1623" priority="2313" stopIfTrue="1" operator="equal">
      <formula>"E"</formula>
    </cfRule>
  </conditionalFormatting>
  <conditionalFormatting sqref="H351">
    <cfRule type="cellIs" dxfId="1622" priority="2302" stopIfTrue="1" operator="equal">
      <formula>"I"</formula>
    </cfRule>
    <cfRule type="cellIs" dxfId="1621" priority="2303" stopIfTrue="1" operator="equal">
      <formula>"A"</formula>
    </cfRule>
    <cfRule type="cellIs" dxfId="1620" priority="2304" stopIfTrue="1" operator="equal">
      <formula>"E"</formula>
    </cfRule>
  </conditionalFormatting>
  <conditionalFormatting sqref="H351">
    <cfRule type="cellIs" dxfId="1619" priority="2299" stopIfTrue="1" operator="equal">
      <formula>"I"</formula>
    </cfRule>
    <cfRule type="cellIs" dxfId="1618" priority="2300" stopIfTrue="1" operator="equal">
      <formula>"A"</formula>
    </cfRule>
    <cfRule type="cellIs" dxfId="1617" priority="2301" stopIfTrue="1" operator="equal">
      <formula>"E"</formula>
    </cfRule>
  </conditionalFormatting>
  <conditionalFormatting sqref="H361">
    <cfRule type="cellIs" dxfId="1616" priority="2284" stopIfTrue="1" operator="equal">
      <formula>"I"</formula>
    </cfRule>
    <cfRule type="cellIs" dxfId="1615" priority="2285" stopIfTrue="1" operator="equal">
      <formula>"A"</formula>
    </cfRule>
    <cfRule type="cellIs" dxfId="1614" priority="2286" stopIfTrue="1" operator="equal">
      <formula>"E"</formula>
    </cfRule>
  </conditionalFormatting>
  <conditionalFormatting sqref="H361">
    <cfRule type="cellIs" dxfId="1613" priority="2281" stopIfTrue="1" operator="equal">
      <formula>"I"</formula>
    </cfRule>
    <cfRule type="cellIs" dxfId="1612" priority="2282" stopIfTrue="1" operator="equal">
      <formula>"A"</formula>
    </cfRule>
    <cfRule type="cellIs" dxfId="1611" priority="2283" stopIfTrue="1" operator="equal">
      <formula>"E"</formula>
    </cfRule>
  </conditionalFormatting>
  <conditionalFormatting sqref="H403">
    <cfRule type="cellIs" dxfId="1610" priority="2215" stopIfTrue="1" operator="equal">
      <formula>"I"</formula>
    </cfRule>
    <cfRule type="cellIs" dxfId="1609" priority="2216" stopIfTrue="1" operator="equal">
      <formula>"A"</formula>
    </cfRule>
    <cfRule type="cellIs" dxfId="1608" priority="2217" stopIfTrue="1" operator="equal">
      <formula>"E"</formula>
    </cfRule>
  </conditionalFormatting>
  <conditionalFormatting sqref="H413">
    <cfRule type="cellIs" dxfId="1607" priority="2224" stopIfTrue="1" operator="equal">
      <formula>"I"</formula>
    </cfRule>
    <cfRule type="cellIs" dxfId="1606" priority="2225" stopIfTrue="1" operator="equal">
      <formula>"A"</formula>
    </cfRule>
    <cfRule type="cellIs" dxfId="1605" priority="2226" stopIfTrue="1" operator="equal">
      <formula>"E"</formula>
    </cfRule>
  </conditionalFormatting>
  <conditionalFormatting sqref="H412">
    <cfRule type="cellIs" dxfId="1604" priority="2221" stopIfTrue="1" operator="equal">
      <formula>"I"</formula>
    </cfRule>
    <cfRule type="cellIs" dxfId="1603" priority="2222" stopIfTrue="1" operator="equal">
      <formula>"A"</formula>
    </cfRule>
    <cfRule type="cellIs" dxfId="1602" priority="2223" stopIfTrue="1" operator="equal">
      <formula>"E"</formula>
    </cfRule>
  </conditionalFormatting>
  <conditionalFormatting sqref="H403">
    <cfRule type="cellIs" dxfId="1601" priority="2218" stopIfTrue="1" operator="equal">
      <formula>"I"</formula>
    </cfRule>
    <cfRule type="cellIs" dxfId="1600" priority="2219" stopIfTrue="1" operator="equal">
      <formula>"A"</formula>
    </cfRule>
    <cfRule type="cellIs" dxfId="1599" priority="2220" stopIfTrue="1" operator="equal">
      <formula>"E"</formula>
    </cfRule>
  </conditionalFormatting>
  <conditionalFormatting sqref="H432">
    <cfRule type="cellIs" dxfId="1586" priority="2113" stopIfTrue="1" operator="equal">
      <formula>"I"</formula>
    </cfRule>
    <cfRule type="cellIs" dxfId="1585" priority="2114" stopIfTrue="1" operator="equal">
      <formula>"A"</formula>
    </cfRule>
    <cfRule type="cellIs" dxfId="1584" priority="2115" stopIfTrue="1" operator="equal">
      <formula>"E"</formula>
    </cfRule>
  </conditionalFormatting>
  <conditionalFormatting sqref="H431">
    <cfRule type="cellIs" dxfId="1583" priority="2110" stopIfTrue="1" operator="equal">
      <formula>"I"</formula>
    </cfRule>
    <cfRule type="cellIs" dxfId="1582" priority="2111" stopIfTrue="1" operator="equal">
      <formula>"A"</formula>
    </cfRule>
    <cfRule type="cellIs" dxfId="1581" priority="2112" stopIfTrue="1" operator="equal">
      <formula>"E"</formula>
    </cfRule>
  </conditionalFormatting>
  <conditionalFormatting sqref="H433">
    <cfRule type="cellIs" dxfId="1577" priority="2116" stopIfTrue="1" operator="equal">
      <formula>"I"</formula>
    </cfRule>
    <cfRule type="cellIs" dxfId="1576" priority="2117" stopIfTrue="1" operator="equal">
      <formula>"A"</formula>
    </cfRule>
    <cfRule type="cellIs" dxfId="1575" priority="2118" stopIfTrue="1" operator="equal">
      <formula>"E"</formula>
    </cfRule>
  </conditionalFormatting>
  <conditionalFormatting sqref="H421">
    <cfRule type="cellIs" dxfId="1574" priority="2080" stopIfTrue="1" operator="equal">
      <formula>"I"</formula>
    </cfRule>
    <cfRule type="cellIs" dxfId="1573" priority="2081" stopIfTrue="1" operator="equal">
      <formula>"A"</formula>
    </cfRule>
    <cfRule type="cellIs" dxfId="1572" priority="2082" stopIfTrue="1" operator="equal">
      <formula>"E"</formula>
    </cfRule>
  </conditionalFormatting>
  <conditionalFormatting sqref="H430">
    <cfRule type="cellIs" dxfId="1571" priority="2107" stopIfTrue="1" operator="equal">
      <formula>"I"</formula>
    </cfRule>
    <cfRule type="cellIs" dxfId="1570" priority="2108" stopIfTrue="1" operator="equal">
      <formula>"A"</formula>
    </cfRule>
    <cfRule type="cellIs" dxfId="1569" priority="2109" stopIfTrue="1" operator="equal">
      <formula>"E"</formula>
    </cfRule>
  </conditionalFormatting>
  <conditionalFormatting sqref="H420">
    <cfRule type="cellIs" dxfId="1568" priority="2077" stopIfTrue="1" operator="equal">
      <formula>"I"</formula>
    </cfRule>
    <cfRule type="cellIs" dxfId="1567" priority="2078" stopIfTrue="1" operator="equal">
      <formula>"A"</formula>
    </cfRule>
    <cfRule type="cellIs" dxfId="1566" priority="2079" stopIfTrue="1" operator="equal">
      <formula>"E"</formula>
    </cfRule>
  </conditionalFormatting>
  <conditionalFormatting sqref="H434">
    <cfRule type="cellIs" dxfId="1562" priority="2119" stopIfTrue="1" operator="equal">
      <formula>"I"</formula>
    </cfRule>
    <cfRule type="cellIs" dxfId="1561" priority="2120" stopIfTrue="1" operator="equal">
      <formula>"A"</formula>
    </cfRule>
    <cfRule type="cellIs" dxfId="1560" priority="2121" stopIfTrue="1" operator="equal">
      <formula>"E"</formula>
    </cfRule>
  </conditionalFormatting>
  <conditionalFormatting sqref="H423">
    <cfRule type="cellIs" dxfId="1559" priority="2086" stopIfTrue="1" operator="equal">
      <formula>"I"</formula>
    </cfRule>
    <cfRule type="cellIs" dxfId="1558" priority="2087" stopIfTrue="1" operator="equal">
      <formula>"A"</formula>
    </cfRule>
    <cfRule type="cellIs" dxfId="1557" priority="2088" stopIfTrue="1" operator="equal">
      <formula>"E"</formula>
    </cfRule>
  </conditionalFormatting>
  <conditionalFormatting sqref="H435">
    <cfRule type="cellIs" dxfId="1553" priority="2122" stopIfTrue="1" operator="equal">
      <formula>"I"</formula>
    </cfRule>
    <cfRule type="cellIs" dxfId="1552" priority="2123" stopIfTrue="1" operator="equal">
      <formula>"A"</formula>
    </cfRule>
    <cfRule type="cellIs" dxfId="1551" priority="2124" stopIfTrue="1" operator="equal">
      <formula>"E"</formula>
    </cfRule>
  </conditionalFormatting>
  <conditionalFormatting sqref="H422">
    <cfRule type="cellIs" dxfId="1547" priority="2083" stopIfTrue="1" operator="equal">
      <formula>"I"</formula>
    </cfRule>
    <cfRule type="cellIs" dxfId="1546" priority="2084" stopIfTrue="1" operator="equal">
      <formula>"A"</formula>
    </cfRule>
    <cfRule type="cellIs" dxfId="1545" priority="2085" stopIfTrue="1" operator="equal">
      <formula>"E"</formula>
    </cfRule>
  </conditionalFormatting>
  <conditionalFormatting sqref="H428">
    <cfRule type="cellIs" dxfId="1544" priority="2101" stopIfTrue="1" operator="equal">
      <formula>"I"</formula>
    </cfRule>
    <cfRule type="cellIs" dxfId="1543" priority="2102" stopIfTrue="1" operator="equal">
      <formula>"A"</formula>
    </cfRule>
    <cfRule type="cellIs" dxfId="1542" priority="2103" stopIfTrue="1" operator="equal">
      <formula>"E"</formula>
    </cfRule>
  </conditionalFormatting>
  <conditionalFormatting sqref="H427">
    <cfRule type="cellIs" dxfId="1535" priority="2098" stopIfTrue="1" operator="equal">
      <formula>"I"</formula>
    </cfRule>
    <cfRule type="cellIs" dxfId="1534" priority="2099" stopIfTrue="1" operator="equal">
      <formula>"A"</formula>
    </cfRule>
    <cfRule type="cellIs" dxfId="1533" priority="2100" stopIfTrue="1" operator="equal">
      <formula>"E"</formula>
    </cfRule>
  </conditionalFormatting>
  <conditionalFormatting sqref="H426">
    <cfRule type="cellIs" dxfId="1532" priority="2095" stopIfTrue="1" operator="equal">
      <formula>"I"</formula>
    </cfRule>
    <cfRule type="cellIs" dxfId="1531" priority="2096" stopIfTrue="1" operator="equal">
      <formula>"A"</formula>
    </cfRule>
    <cfRule type="cellIs" dxfId="1530" priority="2097" stopIfTrue="1" operator="equal">
      <formula>"E"</formula>
    </cfRule>
  </conditionalFormatting>
  <conditionalFormatting sqref="H425">
    <cfRule type="cellIs" dxfId="1529" priority="2092" stopIfTrue="1" operator="equal">
      <formula>"I"</formula>
    </cfRule>
    <cfRule type="cellIs" dxfId="1528" priority="2093" stopIfTrue="1" operator="equal">
      <formula>"A"</formula>
    </cfRule>
    <cfRule type="cellIs" dxfId="1527" priority="2094" stopIfTrue="1" operator="equal">
      <formula>"E"</formula>
    </cfRule>
  </conditionalFormatting>
  <conditionalFormatting sqref="H429">
    <cfRule type="cellIs" dxfId="1520" priority="2104" stopIfTrue="1" operator="equal">
      <formula>"I"</formula>
    </cfRule>
    <cfRule type="cellIs" dxfId="1519" priority="2105" stopIfTrue="1" operator="equal">
      <formula>"A"</formula>
    </cfRule>
    <cfRule type="cellIs" dxfId="1518" priority="2106" stopIfTrue="1" operator="equal">
      <formula>"E"</formula>
    </cfRule>
  </conditionalFormatting>
  <conditionalFormatting sqref="H419">
    <cfRule type="cellIs" dxfId="1514" priority="2074" stopIfTrue="1" operator="equal">
      <formula>"I"</formula>
    </cfRule>
    <cfRule type="cellIs" dxfId="1513" priority="2075" stopIfTrue="1" operator="equal">
      <formula>"A"</formula>
    </cfRule>
    <cfRule type="cellIs" dxfId="1512" priority="2076" stopIfTrue="1" operator="equal">
      <formula>"E"</formula>
    </cfRule>
  </conditionalFormatting>
  <conditionalFormatting sqref="H443">
    <cfRule type="cellIs" dxfId="1502" priority="1921" stopIfTrue="1" operator="equal">
      <formula>"I"</formula>
    </cfRule>
    <cfRule type="cellIs" dxfId="1501" priority="1922" stopIfTrue="1" operator="equal">
      <formula>"A"</formula>
    </cfRule>
    <cfRule type="cellIs" dxfId="1500" priority="1923" stopIfTrue="1" operator="equal">
      <formula>"E"</formula>
    </cfRule>
  </conditionalFormatting>
  <conditionalFormatting sqref="H424">
    <cfRule type="cellIs" dxfId="1499" priority="2071" stopIfTrue="1" operator="equal">
      <formula>"I"</formula>
    </cfRule>
    <cfRule type="cellIs" dxfId="1498" priority="2072" stopIfTrue="1" operator="equal">
      <formula>"A"</formula>
    </cfRule>
    <cfRule type="cellIs" dxfId="1497" priority="2073" stopIfTrue="1" operator="equal">
      <formula>"E"</formula>
    </cfRule>
  </conditionalFormatting>
  <conditionalFormatting sqref="H464">
    <cfRule type="cellIs" dxfId="1481" priority="1906" stopIfTrue="1" operator="equal">
      <formula>"I"</formula>
    </cfRule>
    <cfRule type="cellIs" dxfId="1480" priority="1907" stopIfTrue="1" operator="equal">
      <formula>"A"</formula>
    </cfRule>
    <cfRule type="cellIs" dxfId="1479" priority="1908" stopIfTrue="1" operator="equal">
      <formula>"E"</formula>
    </cfRule>
  </conditionalFormatting>
  <conditionalFormatting sqref="H438">
    <cfRule type="cellIs" dxfId="1478" priority="1903" stopIfTrue="1" operator="equal">
      <formula>"I"</formula>
    </cfRule>
    <cfRule type="cellIs" dxfId="1477" priority="1904" stopIfTrue="1" operator="equal">
      <formula>"A"</formula>
    </cfRule>
    <cfRule type="cellIs" dxfId="1476" priority="1905" stopIfTrue="1" operator="equal">
      <formula>"E"</formula>
    </cfRule>
  </conditionalFormatting>
  <conditionalFormatting sqref="H458">
    <cfRule type="cellIs" dxfId="1475" priority="1891" stopIfTrue="1" operator="equal">
      <formula>"I"</formula>
    </cfRule>
    <cfRule type="cellIs" dxfId="1474" priority="1892" stopIfTrue="1" operator="equal">
      <formula>"A"</formula>
    </cfRule>
    <cfRule type="cellIs" dxfId="1473" priority="1893" stopIfTrue="1" operator="equal">
      <formula>"E"</formula>
    </cfRule>
  </conditionalFormatting>
  <conditionalFormatting sqref="H449">
    <cfRule type="cellIs" dxfId="1472" priority="1915" stopIfTrue="1" operator="equal">
      <formula>"I"</formula>
    </cfRule>
    <cfRule type="cellIs" dxfId="1471" priority="1916" stopIfTrue="1" operator="equal">
      <formula>"A"</formula>
    </cfRule>
    <cfRule type="cellIs" dxfId="1470" priority="1917" stopIfTrue="1" operator="equal">
      <formula>"E"</formula>
    </cfRule>
  </conditionalFormatting>
  <conditionalFormatting sqref="H455">
    <cfRule type="cellIs" dxfId="1469" priority="1918" stopIfTrue="1" operator="equal">
      <formula>"I"</formula>
    </cfRule>
    <cfRule type="cellIs" dxfId="1468" priority="1919" stopIfTrue="1" operator="equal">
      <formula>"A"</formula>
    </cfRule>
    <cfRule type="cellIs" dxfId="1467" priority="1920" stopIfTrue="1" operator="equal">
      <formula>"E"</formula>
    </cfRule>
  </conditionalFormatting>
  <conditionalFormatting sqref="H457">
    <cfRule type="cellIs" dxfId="1463" priority="1909" stopIfTrue="1" operator="equal">
      <formula>"I"</formula>
    </cfRule>
    <cfRule type="cellIs" dxfId="1462" priority="1910" stopIfTrue="1" operator="equal">
      <formula>"A"</formula>
    </cfRule>
    <cfRule type="cellIs" dxfId="1461" priority="1911" stopIfTrue="1" operator="equal">
      <formula>"E"</formula>
    </cfRule>
  </conditionalFormatting>
  <conditionalFormatting sqref="H465">
    <cfRule type="cellIs" dxfId="1454" priority="1888" stopIfTrue="1" operator="equal">
      <formula>"I"</formula>
    </cfRule>
    <cfRule type="cellIs" dxfId="1453" priority="1889" stopIfTrue="1" operator="equal">
      <formula>"A"</formula>
    </cfRule>
    <cfRule type="cellIs" dxfId="1452" priority="1890" stopIfTrue="1" operator="equal">
      <formula>"E"</formula>
    </cfRule>
  </conditionalFormatting>
  <conditionalFormatting sqref="H442">
    <cfRule type="cellIs" dxfId="1436" priority="1930" stopIfTrue="1" operator="equal">
      <formula>"I"</formula>
    </cfRule>
    <cfRule type="cellIs" dxfId="1435" priority="1931" stopIfTrue="1" operator="equal">
      <formula>"A"</formula>
    </cfRule>
    <cfRule type="cellIs" dxfId="1434" priority="1932" stopIfTrue="1" operator="equal">
      <formula>"E"</formula>
    </cfRule>
  </conditionalFormatting>
  <conditionalFormatting sqref="H441">
    <cfRule type="cellIs" dxfId="1433" priority="1927" stopIfTrue="1" operator="equal">
      <formula>"I"</formula>
    </cfRule>
    <cfRule type="cellIs" dxfId="1432" priority="1928" stopIfTrue="1" operator="equal">
      <formula>"A"</formula>
    </cfRule>
    <cfRule type="cellIs" dxfId="1431" priority="1929" stopIfTrue="1" operator="equal">
      <formula>"E"</formula>
    </cfRule>
  </conditionalFormatting>
  <conditionalFormatting sqref="H440">
    <cfRule type="cellIs" dxfId="1430" priority="1924" stopIfTrue="1" operator="equal">
      <formula>"I"</formula>
    </cfRule>
    <cfRule type="cellIs" dxfId="1429" priority="1925" stopIfTrue="1" operator="equal">
      <formula>"A"</formula>
    </cfRule>
    <cfRule type="cellIs" dxfId="1428" priority="1926" stopIfTrue="1" operator="equal">
      <formula>"E"</formula>
    </cfRule>
  </conditionalFormatting>
  <conditionalFormatting sqref="H465">
    <cfRule type="cellIs" dxfId="1427" priority="1885" stopIfTrue="1" operator="equal">
      <formula>"I"</formula>
    </cfRule>
    <cfRule type="cellIs" dxfId="1426" priority="1886" stopIfTrue="1" operator="equal">
      <formula>"A"</formula>
    </cfRule>
    <cfRule type="cellIs" dxfId="1425" priority="1887" stopIfTrue="1" operator="equal">
      <formula>"E"</formula>
    </cfRule>
  </conditionalFormatting>
  <conditionalFormatting sqref="H468">
    <cfRule type="cellIs" dxfId="1424" priority="1882" stopIfTrue="1" operator="equal">
      <formula>"I"</formula>
    </cfRule>
    <cfRule type="cellIs" dxfId="1423" priority="1883" stopIfTrue="1" operator="equal">
      <formula>"A"</formula>
    </cfRule>
    <cfRule type="cellIs" dxfId="1422" priority="1884" stopIfTrue="1" operator="equal">
      <formula>"E"</formula>
    </cfRule>
  </conditionalFormatting>
  <conditionalFormatting sqref="H467">
    <cfRule type="cellIs" dxfId="1421" priority="1870" stopIfTrue="1" operator="equal">
      <formula>"I"</formula>
    </cfRule>
    <cfRule type="cellIs" dxfId="1420" priority="1871" stopIfTrue="1" operator="equal">
      <formula>"A"</formula>
    </cfRule>
    <cfRule type="cellIs" dxfId="1419" priority="1872" stopIfTrue="1" operator="equal">
      <formula>"E"</formula>
    </cfRule>
  </conditionalFormatting>
  <conditionalFormatting sqref="H467">
    <cfRule type="cellIs" dxfId="1418" priority="1873" stopIfTrue="1" operator="equal">
      <formula>"I"</formula>
    </cfRule>
    <cfRule type="cellIs" dxfId="1417" priority="1874" stopIfTrue="1" operator="equal">
      <formula>"A"</formula>
    </cfRule>
    <cfRule type="cellIs" dxfId="1416" priority="1875" stopIfTrue="1" operator="equal">
      <formula>"E"</formula>
    </cfRule>
  </conditionalFormatting>
  <conditionalFormatting sqref="H466">
    <cfRule type="cellIs" dxfId="1415" priority="1876" stopIfTrue="1" operator="equal">
      <formula>"I"</formula>
    </cfRule>
    <cfRule type="cellIs" dxfId="1414" priority="1877" stopIfTrue="1" operator="equal">
      <formula>"A"</formula>
    </cfRule>
    <cfRule type="cellIs" dxfId="1413" priority="1878" stopIfTrue="1" operator="equal">
      <formula>"E"</formula>
    </cfRule>
  </conditionalFormatting>
  <conditionalFormatting sqref="H466">
    <cfRule type="cellIs" dxfId="1412" priority="1879" stopIfTrue="1" operator="equal">
      <formula>"I"</formula>
    </cfRule>
    <cfRule type="cellIs" dxfId="1411" priority="1880" stopIfTrue="1" operator="equal">
      <formula>"A"</formula>
    </cfRule>
    <cfRule type="cellIs" dxfId="1410" priority="1881" stopIfTrue="1" operator="equal">
      <formula>"E"</formula>
    </cfRule>
  </conditionalFormatting>
  <conditionalFormatting sqref="H456">
    <cfRule type="cellIs" dxfId="1409" priority="1867" stopIfTrue="1" operator="equal">
      <formula>"I"</formula>
    </cfRule>
    <cfRule type="cellIs" dxfId="1408" priority="1868" stopIfTrue="1" operator="equal">
      <formula>"A"</formula>
    </cfRule>
    <cfRule type="cellIs" dxfId="1407" priority="1869" stopIfTrue="1" operator="equal">
      <formula>"E"</formula>
    </cfRule>
  </conditionalFormatting>
  <conditionalFormatting sqref="H450">
    <cfRule type="cellIs" dxfId="1406" priority="1846" stopIfTrue="1" operator="equal">
      <formula>"I"</formula>
    </cfRule>
    <cfRule type="cellIs" dxfId="1405" priority="1847" stopIfTrue="1" operator="equal">
      <formula>"A"</formula>
    </cfRule>
    <cfRule type="cellIs" dxfId="1404" priority="1848" stopIfTrue="1" operator="equal">
      <formula>"E"</formula>
    </cfRule>
  </conditionalFormatting>
  <conditionalFormatting sqref="H459">
    <cfRule type="cellIs" dxfId="1403" priority="1831" stopIfTrue="1" operator="equal">
      <formula>"I"</formula>
    </cfRule>
    <cfRule type="cellIs" dxfId="1402" priority="1832" stopIfTrue="1" operator="equal">
      <formula>"A"</formula>
    </cfRule>
    <cfRule type="cellIs" dxfId="1401" priority="1833" stopIfTrue="1" operator="equal">
      <formula>"E"</formula>
    </cfRule>
  </conditionalFormatting>
  <conditionalFormatting sqref="H461">
    <cfRule type="cellIs" dxfId="1400" priority="1753" stopIfTrue="1" operator="equal">
      <formula>"I"</formula>
    </cfRule>
    <cfRule type="cellIs" dxfId="1399" priority="1754" stopIfTrue="1" operator="equal">
      <formula>"A"</formula>
    </cfRule>
    <cfRule type="cellIs" dxfId="1398" priority="1755" stopIfTrue="1" operator="equal">
      <formula>"E"</formula>
    </cfRule>
  </conditionalFormatting>
  <conditionalFormatting sqref="H512">
    <cfRule type="cellIs" dxfId="1397" priority="1762" stopIfTrue="1" operator="equal">
      <formula>"I"</formula>
    </cfRule>
    <cfRule type="cellIs" dxfId="1396" priority="1763" stopIfTrue="1" operator="equal">
      <formula>"A"</formula>
    </cfRule>
    <cfRule type="cellIs" dxfId="1395" priority="1764" stopIfTrue="1" operator="equal">
      <formula>"E"</formula>
    </cfRule>
  </conditionalFormatting>
  <conditionalFormatting sqref="H445:H447">
    <cfRule type="cellIs" dxfId="1394" priority="1858" stopIfTrue="1" operator="equal">
      <formula>"I"</formula>
    </cfRule>
    <cfRule type="cellIs" dxfId="1393" priority="1859" stopIfTrue="1" operator="equal">
      <formula>"A"</formula>
    </cfRule>
    <cfRule type="cellIs" dxfId="1392" priority="1860" stopIfTrue="1" operator="equal">
      <formula>"E"</formula>
    </cfRule>
  </conditionalFormatting>
  <conditionalFormatting sqref="H460">
    <cfRule type="cellIs" dxfId="1391" priority="1756" stopIfTrue="1" operator="equal">
      <formula>"I"</formula>
    </cfRule>
    <cfRule type="cellIs" dxfId="1390" priority="1757" stopIfTrue="1" operator="equal">
      <formula>"A"</formula>
    </cfRule>
    <cfRule type="cellIs" dxfId="1389" priority="1758" stopIfTrue="1" operator="equal">
      <formula>"E"</formula>
    </cfRule>
  </conditionalFormatting>
  <conditionalFormatting sqref="H462">
    <cfRule type="cellIs" dxfId="1388" priority="1744" stopIfTrue="1" operator="equal">
      <formula>"I"</formula>
    </cfRule>
    <cfRule type="cellIs" dxfId="1387" priority="1745" stopIfTrue="1" operator="equal">
      <formula>"A"</formula>
    </cfRule>
    <cfRule type="cellIs" dxfId="1386" priority="1746" stopIfTrue="1" operator="equal">
      <formula>"E"</formula>
    </cfRule>
  </conditionalFormatting>
  <conditionalFormatting sqref="H451:H453">
    <cfRule type="cellIs" dxfId="1385" priority="1849" stopIfTrue="1" operator="equal">
      <formula>"I"</formula>
    </cfRule>
    <cfRule type="cellIs" dxfId="1384" priority="1850" stopIfTrue="1" operator="equal">
      <formula>"A"</formula>
    </cfRule>
    <cfRule type="cellIs" dxfId="1383" priority="1851" stopIfTrue="1" operator="equal">
      <formula>"E"</formula>
    </cfRule>
  </conditionalFormatting>
  <conditionalFormatting sqref="H472">
    <cfRule type="cellIs" dxfId="1382" priority="1741" stopIfTrue="1" operator="equal">
      <formula>"I"</formula>
    </cfRule>
    <cfRule type="cellIs" dxfId="1381" priority="1742" stopIfTrue="1" operator="equal">
      <formula>"A"</formula>
    </cfRule>
    <cfRule type="cellIs" dxfId="1380" priority="1743" stopIfTrue="1" operator="equal">
      <formula>"E"</formula>
    </cfRule>
  </conditionalFormatting>
  <conditionalFormatting sqref="H459">
    <cfRule type="cellIs" dxfId="1379" priority="1834" stopIfTrue="1" operator="equal">
      <formula>"I"</formula>
    </cfRule>
    <cfRule type="cellIs" dxfId="1378" priority="1835" stopIfTrue="1" operator="equal">
      <formula>"A"</formula>
    </cfRule>
    <cfRule type="cellIs" dxfId="1377" priority="1836" stopIfTrue="1" operator="equal">
      <formula>"E"</formula>
    </cfRule>
  </conditionalFormatting>
  <conditionalFormatting sqref="H509">
    <cfRule type="cellIs" dxfId="1376" priority="1606" stopIfTrue="1" operator="equal">
      <formula>"I"</formula>
    </cfRule>
    <cfRule type="cellIs" dxfId="1375" priority="1607" stopIfTrue="1" operator="equal">
      <formula>"A"</formula>
    </cfRule>
    <cfRule type="cellIs" dxfId="1374" priority="1608" stopIfTrue="1" operator="equal">
      <formula>"E"</formula>
    </cfRule>
  </conditionalFormatting>
  <conditionalFormatting sqref="H500">
    <cfRule type="cellIs" dxfId="1373" priority="1603" stopIfTrue="1" operator="equal">
      <formula>"I"</formula>
    </cfRule>
    <cfRule type="cellIs" dxfId="1372" priority="1604" stopIfTrue="1" operator="equal">
      <formula>"A"</formula>
    </cfRule>
    <cfRule type="cellIs" dxfId="1371" priority="1605" stopIfTrue="1" operator="equal">
      <formula>"E"</formula>
    </cfRule>
  </conditionalFormatting>
  <conditionalFormatting sqref="H483">
    <cfRule type="cellIs" dxfId="1370" priority="1819" stopIfTrue="1" operator="equal">
      <formula>"I"</formula>
    </cfRule>
    <cfRule type="cellIs" dxfId="1369" priority="1820" stopIfTrue="1" operator="equal">
      <formula>"A"</formula>
    </cfRule>
    <cfRule type="cellIs" dxfId="1368" priority="1821" stopIfTrue="1" operator="equal">
      <formula>"E"</formula>
    </cfRule>
  </conditionalFormatting>
  <conditionalFormatting sqref="H500">
    <cfRule type="cellIs" dxfId="1367" priority="1600" stopIfTrue="1" operator="equal">
      <formula>"I"</formula>
    </cfRule>
    <cfRule type="cellIs" dxfId="1366" priority="1601" stopIfTrue="1" operator="equal">
      <formula>"A"</formula>
    </cfRule>
    <cfRule type="cellIs" dxfId="1365" priority="1602" stopIfTrue="1" operator="equal">
      <formula>"E"</formula>
    </cfRule>
  </conditionalFormatting>
  <conditionalFormatting sqref="H470">
    <cfRule type="cellIs" dxfId="1364" priority="1783" stopIfTrue="1" operator="equal">
      <formula>"I"</formula>
    </cfRule>
    <cfRule type="cellIs" dxfId="1363" priority="1784" stopIfTrue="1" operator="equal">
      <formula>"A"</formula>
    </cfRule>
    <cfRule type="cellIs" dxfId="1362" priority="1785" stopIfTrue="1" operator="equal">
      <formula>"E"</formula>
    </cfRule>
  </conditionalFormatting>
  <conditionalFormatting sqref="H462">
    <cfRule type="cellIs" dxfId="1358" priority="1747" stopIfTrue="1" operator="equal">
      <formula>"I"</formula>
    </cfRule>
    <cfRule type="cellIs" dxfId="1357" priority="1748" stopIfTrue="1" operator="equal">
      <formula>"A"</formula>
    </cfRule>
    <cfRule type="cellIs" dxfId="1356" priority="1749" stopIfTrue="1" operator="equal">
      <formula>"E"</formula>
    </cfRule>
  </conditionalFormatting>
  <conditionalFormatting sqref="H475">
    <cfRule type="cellIs" dxfId="1355" priority="1795" stopIfTrue="1" operator="equal">
      <formula>"I"</formula>
    </cfRule>
    <cfRule type="cellIs" dxfId="1354" priority="1796" stopIfTrue="1" operator="equal">
      <formula>"A"</formula>
    </cfRule>
    <cfRule type="cellIs" dxfId="1353" priority="1797" stopIfTrue="1" operator="equal">
      <formula>"E"</formula>
    </cfRule>
  </conditionalFormatting>
  <conditionalFormatting sqref="H469">
    <cfRule type="cellIs" dxfId="1352" priority="1780" stopIfTrue="1" operator="equal">
      <formula>"I"</formula>
    </cfRule>
    <cfRule type="cellIs" dxfId="1351" priority="1781" stopIfTrue="1" operator="equal">
      <formula>"A"</formula>
    </cfRule>
    <cfRule type="cellIs" dxfId="1350" priority="1782" stopIfTrue="1" operator="equal">
      <formula>"E"</formula>
    </cfRule>
  </conditionalFormatting>
  <conditionalFormatting sqref="H460">
    <cfRule type="cellIs" dxfId="1346" priority="1759" stopIfTrue="1" operator="equal">
      <formula>"I"</formula>
    </cfRule>
    <cfRule type="cellIs" dxfId="1345" priority="1760" stopIfTrue="1" operator="equal">
      <formula>"A"</formula>
    </cfRule>
    <cfRule type="cellIs" dxfId="1344" priority="1761" stopIfTrue="1" operator="equal">
      <formula>"E"</formula>
    </cfRule>
  </conditionalFormatting>
  <conditionalFormatting sqref="H461">
    <cfRule type="cellIs" dxfId="1343" priority="1750" stopIfTrue="1" operator="equal">
      <formula>"I"</formula>
    </cfRule>
    <cfRule type="cellIs" dxfId="1342" priority="1751" stopIfTrue="1" operator="equal">
      <formula>"A"</formula>
    </cfRule>
    <cfRule type="cellIs" dxfId="1341" priority="1752" stopIfTrue="1" operator="equal">
      <formula>"E"</formula>
    </cfRule>
  </conditionalFormatting>
  <conditionalFormatting sqref="H506">
    <cfRule type="cellIs" dxfId="1340" priority="1636" stopIfTrue="1" operator="equal">
      <formula>"I"</formula>
    </cfRule>
    <cfRule type="cellIs" dxfId="1339" priority="1637" stopIfTrue="1" operator="equal">
      <formula>"A"</formula>
    </cfRule>
    <cfRule type="cellIs" dxfId="1338" priority="1638" stopIfTrue="1" operator="equal">
      <formula>"E"</formula>
    </cfRule>
  </conditionalFormatting>
  <conditionalFormatting sqref="H508">
    <cfRule type="cellIs" dxfId="1337" priority="1612" stopIfTrue="1" operator="equal">
      <formula>"I"</formula>
    </cfRule>
    <cfRule type="cellIs" dxfId="1336" priority="1613" stopIfTrue="1" operator="equal">
      <formula>"A"</formula>
    </cfRule>
    <cfRule type="cellIs" dxfId="1335" priority="1614" stopIfTrue="1" operator="equal">
      <formula>"E"</formula>
    </cfRule>
  </conditionalFormatting>
  <conditionalFormatting sqref="H473">
    <cfRule type="cellIs" dxfId="1334" priority="1738" stopIfTrue="1" operator="equal">
      <formula>"I"</formula>
    </cfRule>
    <cfRule type="cellIs" dxfId="1333" priority="1739" stopIfTrue="1" operator="equal">
      <formula>"A"</formula>
    </cfRule>
    <cfRule type="cellIs" dxfId="1332" priority="1740" stopIfTrue="1" operator="equal">
      <formula>"E"</formula>
    </cfRule>
  </conditionalFormatting>
  <conditionalFormatting sqref="H485">
    <cfRule type="cellIs" dxfId="1331" priority="1735" stopIfTrue="1" operator="equal">
      <formula>"I"</formula>
    </cfRule>
    <cfRule type="cellIs" dxfId="1330" priority="1736" stopIfTrue="1" operator="equal">
      <formula>"A"</formula>
    </cfRule>
    <cfRule type="cellIs" dxfId="1329" priority="1737" stopIfTrue="1" operator="equal">
      <formula>"E"</formula>
    </cfRule>
  </conditionalFormatting>
  <conditionalFormatting sqref="H508">
    <cfRule type="cellIs" dxfId="1328" priority="1615" stopIfTrue="1" operator="equal">
      <formula>"I"</formula>
    </cfRule>
    <cfRule type="cellIs" dxfId="1327" priority="1616" stopIfTrue="1" operator="equal">
      <formula>"A"</formula>
    </cfRule>
    <cfRule type="cellIs" dxfId="1326" priority="1617" stopIfTrue="1" operator="equal">
      <formula>"E"</formula>
    </cfRule>
  </conditionalFormatting>
  <conditionalFormatting sqref="H484">
    <cfRule type="cellIs" dxfId="1325" priority="1729" stopIfTrue="1" operator="equal">
      <formula>"I"</formula>
    </cfRule>
    <cfRule type="cellIs" dxfId="1324" priority="1730" stopIfTrue="1" operator="equal">
      <formula>"A"</formula>
    </cfRule>
    <cfRule type="cellIs" dxfId="1323" priority="1731" stopIfTrue="1" operator="equal">
      <formula>"E"</formula>
    </cfRule>
  </conditionalFormatting>
  <conditionalFormatting sqref="H484">
    <cfRule type="cellIs" dxfId="1319" priority="1732" stopIfTrue="1" operator="equal">
      <formula>"I"</formula>
    </cfRule>
    <cfRule type="cellIs" dxfId="1318" priority="1733" stopIfTrue="1" operator="equal">
      <formula>"A"</formula>
    </cfRule>
    <cfRule type="cellIs" dxfId="1317" priority="1734" stopIfTrue="1" operator="equal">
      <formula>"E"</formula>
    </cfRule>
  </conditionalFormatting>
  <conditionalFormatting sqref="H498">
    <cfRule type="cellIs" dxfId="1301" priority="1666" stopIfTrue="1" operator="equal">
      <formula>"I"</formula>
    </cfRule>
    <cfRule type="cellIs" dxfId="1300" priority="1667" stopIfTrue="1" operator="equal">
      <formula>"A"</formula>
    </cfRule>
    <cfRule type="cellIs" dxfId="1299" priority="1668" stopIfTrue="1" operator="equal">
      <formula>"E"</formula>
    </cfRule>
  </conditionalFormatting>
  <conditionalFormatting sqref="H10">
    <cfRule type="cellIs" dxfId="1184" priority="1528" stopIfTrue="1" operator="equal">
      <formula>"I"</formula>
    </cfRule>
    <cfRule type="cellIs" dxfId="1183" priority="1529" stopIfTrue="1" operator="equal">
      <formula>"A"</formula>
    </cfRule>
    <cfRule type="cellIs" dxfId="1182" priority="1530" stopIfTrue="1" operator="equal">
      <formula>"E"</formula>
    </cfRule>
  </conditionalFormatting>
  <conditionalFormatting sqref="H112">
    <cfRule type="cellIs" dxfId="1181" priority="1327" stopIfTrue="1" operator="equal">
      <formula>"I"</formula>
    </cfRule>
    <cfRule type="cellIs" dxfId="1180" priority="1328" stopIfTrue="1" operator="equal">
      <formula>"A"</formula>
    </cfRule>
    <cfRule type="cellIs" dxfId="1179" priority="1329" stopIfTrue="1" operator="equal">
      <formula>"E"</formula>
    </cfRule>
  </conditionalFormatting>
  <conditionalFormatting sqref="H116">
    <cfRule type="cellIs" dxfId="1178" priority="1333" stopIfTrue="1" operator="equal">
      <formula>"I"</formula>
    </cfRule>
    <cfRule type="cellIs" dxfId="1177" priority="1334" stopIfTrue="1" operator="equal">
      <formula>"A"</formula>
    </cfRule>
    <cfRule type="cellIs" dxfId="1176" priority="1335" stopIfTrue="1" operator="equal">
      <formula>"E"</formula>
    </cfRule>
  </conditionalFormatting>
  <conditionalFormatting sqref="H116">
    <cfRule type="cellIs" dxfId="1175" priority="1330" stopIfTrue="1" operator="equal">
      <formula>"I"</formula>
    </cfRule>
    <cfRule type="cellIs" dxfId="1174" priority="1331" stopIfTrue="1" operator="equal">
      <formula>"A"</formula>
    </cfRule>
    <cfRule type="cellIs" dxfId="1173" priority="1332" stopIfTrue="1" operator="equal">
      <formula>"E"</formula>
    </cfRule>
  </conditionalFormatting>
  <conditionalFormatting sqref="H11">
    <cfRule type="cellIs" dxfId="1172" priority="1519" stopIfTrue="1" operator="equal">
      <formula>"I"</formula>
    </cfRule>
    <cfRule type="cellIs" dxfId="1171" priority="1520" stopIfTrue="1" operator="equal">
      <formula>"A"</formula>
    </cfRule>
    <cfRule type="cellIs" dxfId="1170" priority="1521" stopIfTrue="1" operator="equal">
      <formula>"E"</formula>
    </cfRule>
  </conditionalFormatting>
  <conditionalFormatting sqref="H114:H115">
    <cfRule type="cellIs" dxfId="1169" priority="1342" stopIfTrue="1" operator="equal">
      <formula>"I"</formula>
    </cfRule>
    <cfRule type="cellIs" dxfId="1168" priority="1343" stopIfTrue="1" operator="equal">
      <formula>"A"</formula>
    </cfRule>
    <cfRule type="cellIs" dxfId="1167" priority="1344" stopIfTrue="1" operator="equal">
      <formula>"E"</formula>
    </cfRule>
  </conditionalFormatting>
  <conditionalFormatting sqref="H11">
    <cfRule type="cellIs" dxfId="1166" priority="1522" stopIfTrue="1" operator="equal">
      <formula>"I"</formula>
    </cfRule>
    <cfRule type="cellIs" dxfId="1165" priority="1523" stopIfTrue="1" operator="equal">
      <formula>"A"</formula>
    </cfRule>
    <cfRule type="cellIs" dxfId="1164" priority="1524" stopIfTrue="1" operator="equal">
      <formula>"E"</formula>
    </cfRule>
  </conditionalFormatting>
  <conditionalFormatting sqref="H113">
    <cfRule type="cellIs" dxfId="1163" priority="1324" stopIfTrue="1" operator="equal">
      <formula>"I"</formula>
    </cfRule>
    <cfRule type="cellIs" dxfId="1162" priority="1325" stopIfTrue="1" operator="equal">
      <formula>"A"</formula>
    </cfRule>
    <cfRule type="cellIs" dxfId="1161" priority="1326" stopIfTrue="1" operator="equal">
      <formula>"E"</formula>
    </cfRule>
  </conditionalFormatting>
  <conditionalFormatting sqref="H515">
    <cfRule type="cellIs" dxfId="1160" priority="1504" stopIfTrue="1" operator="equal">
      <formula>"I"</formula>
    </cfRule>
    <cfRule type="cellIs" dxfId="1159" priority="1505" stopIfTrue="1" operator="equal">
      <formula>"A"</formula>
    </cfRule>
    <cfRule type="cellIs" dxfId="1158" priority="1506" stopIfTrue="1" operator="equal">
      <formula>"E"</formula>
    </cfRule>
  </conditionalFormatting>
  <conditionalFormatting sqref="H516">
    <cfRule type="cellIs" dxfId="1157" priority="1501" stopIfTrue="1" operator="equal">
      <formula>"I"</formula>
    </cfRule>
    <cfRule type="cellIs" dxfId="1156" priority="1502" stopIfTrue="1" operator="equal">
      <formula>"A"</formula>
    </cfRule>
    <cfRule type="cellIs" dxfId="1155" priority="1503" stopIfTrue="1" operator="equal">
      <formula>"E"</formula>
    </cfRule>
  </conditionalFormatting>
  <conditionalFormatting sqref="I516">
    <cfRule type="cellIs" dxfId="1154" priority="1498" stopIfTrue="1" operator="equal">
      <formula>"I"</formula>
    </cfRule>
    <cfRule type="cellIs" dxfId="1153" priority="1499" stopIfTrue="1" operator="equal">
      <formula>"A"</formula>
    </cfRule>
    <cfRule type="cellIs" dxfId="1152" priority="1500" stopIfTrue="1" operator="equal">
      <formula>"E"</formula>
    </cfRule>
  </conditionalFormatting>
  <conditionalFormatting sqref="H36:H40">
    <cfRule type="cellIs" dxfId="1151" priority="1495" stopIfTrue="1" operator="equal">
      <formula>"I"</formula>
    </cfRule>
    <cfRule type="cellIs" dxfId="1150" priority="1496" stopIfTrue="1" operator="equal">
      <formula>"A"</formula>
    </cfRule>
    <cfRule type="cellIs" dxfId="1149" priority="1497" stopIfTrue="1" operator="equal">
      <formula>"E"</formula>
    </cfRule>
  </conditionalFormatting>
  <conditionalFormatting sqref="H51">
    <cfRule type="cellIs" dxfId="1148" priority="1492" stopIfTrue="1" operator="equal">
      <formula>"I"</formula>
    </cfRule>
    <cfRule type="cellIs" dxfId="1147" priority="1493" stopIfTrue="1" operator="equal">
      <formula>"A"</formula>
    </cfRule>
    <cfRule type="cellIs" dxfId="1146" priority="1494" stopIfTrue="1" operator="equal">
      <formula>"E"</formula>
    </cfRule>
  </conditionalFormatting>
  <conditionalFormatting sqref="H51">
    <cfRule type="cellIs" dxfId="1145" priority="1489" stopIfTrue="1" operator="equal">
      <formula>"I"</formula>
    </cfRule>
    <cfRule type="cellIs" dxfId="1144" priority="1490" stopIfTrue="1" operator="equal">
      <formula>"A"</formula>
    </cfRule>
    <cfRule type="cellIs" dxfId="1143" priority="1491" stopIfTrue="1" operator="equal">
      <formula>"E"</formula>
    </cfRule>
  </conditionalFormatting>
  <conditionalFormatting sqref="H58:H59">
    <cfRule type="cellIs" dxfId="1142" priority="1486" stopIfTrue="1" operator="equal">
      <formula>"I"</formula>
    </cfRule>
    <cfRule type="cellIs" dxfId="1141" priority="1487" stopIfTrue="1" operator="equal">
      <formula>"A"</formula>
    </cfRule>
    <cfRule type="cellIs" dxfId="1140" priority="1488" stopIfTrue="1" operator="equal">
      <formula>"E"</formula>
    </cfRule>
  </conditionalFormatting>
  <conditionalFormatting sqref="H59">
    <cfRule type="cellIs" dxfId="1139" priority="1483" stopIfTrue="1" operator="equal">
      <formula>"I"</formula>
    </cfRule>
    <cfRule type="cellIs" dxfId="1138" priority="1484" stopIfTrue="1" operator="equal">
      <formula>"A"</formula>
    </cfRule>
    <cfRule type="cellIs" dxfId="1137" priority="1485" stopIfTrue="1" operator="equal">
      <formula>"E"</formula>
    </cfRule>
  </conditionalFormatting>
  <conditionalFormatting sqref="H58">
    <cfRule type="cellIs" dxfId="1136" priority="1480" stopIfTrue="1" operator="equal">
      <formula>"I"</formula>
    </cfRule>
    <cfRule type="cellIs" dxfId="1135" priority="1481" stopIfTrue="1" operator="equal">
      <formula>"A"</formula>
    </cfRule>
    <cfRule type="cellIs" dxfId="1134" priority="1482" stopIfTrue="1" operator="equal">
      <formula>"E"</formula>
    </cfRule>
  </conditionalFormatting>
  <conditionalFormatting sqref="H60">
    <cfRule type="cellIs" dxfId="1133" priority="1477" stopIfTrue="1" operator="equal">
      <formula>"I"</formula>
    </cfRule>
    <cfRule type="cellIs" dxfId="1132" priority="1478" stopIfTrue="1" operator="equal">
      <formula>"A"</formula>
    </cfRule>
    <cfRule type="cellIs" dxfId="1131" priority="1479" stopIfTrue="1" operator="equal">
      <formula>"E"</formula>
    </cfRule>
  </conditionalFormatting>
  <conditionalFormatting sqref="H60">
    <cfRule type="cellIs" dxfId="1130" priority="1474" stopIfTrue="1" operator="equal">
      <formula>"I"</formula>
    </cfRule>
    <cfRule type="cellIs" dxfId="1129" priority="1475" stopIfTrue="1" operator="equal">
      <formula>"A"</formula>
    </cfRule>
    <cfRule type="cellIs" dxfId="1128" priority="1476" stopIfTrue="1" operator="equal">
      <formula>"E"</formula>
    </cfRule>
  </conditionalFormatting>
  <conditionalFormatting sqref="H56">
    <cfRule type="cellIs" dxfId="1127" priority="1471" stopIfTrue="1" operator="equal">
      <formula>"I"</formula>
    </cfRule>
    <cfRule type="cellIs" dxfId="1126" priority="1472" stopIfTrue="1" operator="equal">
      <formula>"A"</formula>
    </cfRule>
    <cfRule type="cellIs" dxfId="1125" priority="1473" stopIfTrue="1" operator="equal">
      <formula>"E"</formula>
    </cfRule>
  </conditionalFormatting>
  <conditionalFormatting sqref="H57">
    <cfRule type="cellIs" dxfId="1124" priority="1468" stopIfTrue="1" operator="equal">
      <formula>"I"</formula>
    </cfRule>
    <cfRule type="cellIs" dxfId="1123" priority="1469" stopIfTrue="1" operator="equal">
      <formula>"A"</formula>
    </cfRule>
    <cfRule type="cellIs" dxfId="1122" priority="1470" stopIfTrue="1" operator="equal">
      <formula>"E"</formula>
    </cfRule>
  </conditionalFormatting>
  <conditionalFormatting sqref="H66:H67">
    <cfRule type="cellIs" dxfId="1121" priority="1465" stopIfTrue="1" operator="equal">
      <formula>"I"</formula>
    </cfRule>
    <cfRule type="cellIs" dxfId="1120" priority="1466" stopIfTrue="1" operator="equal">
      <formula>"A"</formula>
    </cfRule>
    <cfRule type="cellIs" dxfId="1119" priority="1467" stopIfTrue="1" operator="equal">
      <formula>"E"</formula>
    </cfRule>
  </conditionalFormatting>
  <conditionalFormatting sqref="H67">
    <cfRule type="cellIs" dxfId="1118" priority="1462" stopIfTrue="1" operator="equal">
      <formula>"I"</formula>
    </cfRule>
    <cfRule type="cellIs" dxfId="1117" priority="1463" stopIfTrue="1" operator="equal">
      <formula>"A"</formula>
    </cfRule>
    <cfRule type="cellIs" dxfId="1116" priority="1464" stopIfTrue="1" operator="equal">
      <formula>"E"</formula>
    </cfRule>
  </conditionalFormatting>
  <conditionalFormatting sqref="H66">
    <cfRule type="cellIs" dxfId="1115" priority="1459" stopIfTrue="1" operator="equal">
      <formula>"I"</formula>
    </cfRule>
    <cfRule type="cellIs" dxfId="1114" priority="1460" stopIfTrue="1" operator="equal">
      <formula>"A"</formula>
    </cfRule>
    <cfRule type="cellIs" dxfId="1113" priority="1461" stopIfTrue="1" operator="equal">
      <formula>"E"</formula>
    </cfRule>
  </conditionalFormatting>
  <conditionalFormatting sqref="H68">
    <cfRule type="cellIs" dxfId="1112" priority="1456" stopIfTrue="1" operator="equal">
      <formula>"I"</formula>
    </cfRule>
    <cfRule type="cellIs" dxfId="1111" priority="1457" stopIfTrue="1" operator="equal">
      <formula>"A"</formula>
    </cfRule>
    <cfRule type="cellIs" dxfId="1110" priority="1458" stopIfTrue="1" operator="equal">
      <formula>"E"</formula>
    </cfRule>
  </conditionalFormatting>
  <conditionalFormatting sqref="H68">
    <cfRule type="cellIs" dxfId="1109" priority="1453" stopIfTrue="1" operator="equal">
      <formula>"I"</formula>
    </cfRule>
    <cfRule type="cellIs" dxfId="1108" priority="1454" stopIfTrue="1" operator="equal">
      <formula>"A"</formula>
    </cfRule>
    <cfRule type="cellIs" dxfId="1107" priority="1455" stopIfTrue="1" operator="equal">
      <formula>"E"</formula>
    </cfRule>
  </conditionalFormatting>
  <conditionalFormatting sqref="H64">
    <cfRule type="cellIs" dxfId="1106" priority="1450" stopIfTrue="1" operator="equal">
      <formula>"I"</formula>
    </cfRule>
    <cfRule type="cellIs" dxfId="1105" priority="1451" stopIfTrue="1" operator="equal">
      <formula>"A"</formula>
    </cfRule>
    <cfRule type="cellIs" dxfId="1104" priority="1452" stopIfTrue="1" operator="equal">
      <formula>"E"</formula>
    </cfRule>
  </conditionalFormatting>
  <conditionalFormatting sqref="H65">
    <cfRule type="cellIs" dxfId="1103" priority="1447" stopIfTrue="1" operator="equal">
      <formula>"I"</formula>
    </cfRule>
    <cfRule type="cellIs" dxfId="1102" priority="1448" stopIfTrue="1" operator="equal">
      <formula>"A"</formula>
    </cfRule>
    <cfRule type="cellIs" dxfId="1101" priority="1449" stopIfTrue="1" operator="equal">
      <formula>"E"</formula>
    </cfRule>
  </conditionalFormatting>
  <conditionalFormatting sqref="H73:H74">
    <cfRule type="cellIs" dxfId="1100" priority="1444" stopIfTrue="1" operator="equal">
      <formula>"I"</formula>
    </cfRule>
    <cfRule type="cellIs" dxfId="1099" priority="1445" stopIfTrue="1" operator="equal">
      <formula>"A"</formula>
    </cfRule>
    <cfRule type="cellIs" dxfId="1098" priority="1446" stopIfTrue="1" operator="equal">
      <formula>"E"</formula>
    </cfRule>
  </conditionalFormatting>
  <conditionalFormatting sqref="H74">
    <cfRule type="cellIs" dxfId="1097" priority="1441" stopIfTrue="1" operator="equal">
      <formula>"I"</formula>
    </cfRule>
    <cfRule type="cellIs" dxfId="1096" priority="1442" stopIfTrue="1" operator="equal">
      <formula>"A"</formula>
    </cfRule>
    <cfRule type="cellIs" dxfId="1095" priority="1443" stopIfTrue="1" operator="equal">
      <formula>"E"</formula>
    </cfRule>
  </conditionalFormatting>
  <conditionalFormatting sqref="H73">
    <cfRule type="cellIs" dxfId="1094" priority="1438" stopIfTrue="1" operator="equal">
      <formula>"I"</formula>
    </cfRule>
    <cfRule type="cellIs" dxfId="1093" priority="1439" stopIfTrue="1" operator="equal">
      <formula>"A"</formula>
    </cfRule>
    <cfRule type="cellIs" dxfId="1092" priority="1440" stopIfTrue="1" operator="equal">
      <formula>"E"</formula>
    </cfRule>
  </conditionalFormatting>
  <conditionalFormatting sqref="H75">
    <cfRule type="cellIs" dxfId="1091" priority="1435" stopIfTrue="1" operator="equal">
      <formula>"I"</formula>
    </cfRule>
    <cfRule type="cellIs" dxfId="1090" priority="1436" stopIfTrue="1" operator="equal">
      <formula>"A"</formula>
    </cfRule>
    <cfRule type="cellIs" dxfId="1089" priority="1437" stopIfTrue="1" operator="equal">
      <formula>"E"</formula>
    </cfRule>
  </conditionalFormatting>
  <conditionalFormatting sqref="H75">
    <cfRule type="cellIs" dxfId="1088" priority="1432" stopIfTrue="1" operator="equal">
      <formula>"I"</formula>
    </cfRule>
    <cfRule type="cellIs" dxfId="1087" priority="1433" stopIfTrue="1" operator="equal">
      <formula>"A"</formula>
    </cfRule>
    <cfRule type="cellIs" dxfId="1086" priority="1434" stopIfTrue="1" operator="equal">
      <formula>"E"</formula>
    </cfRule>
  </conditionalFormatting>
  <conditionalFormatting sqref="H71">
    <cfRule type="cellIs" dxfId="1085" priority="1429" stopIfTrue="1" operator="equal">
      <formula>"I"</formula>
    </cfRule>
    <cfRule type="cellIs" dxfId="1084" priority="1430" stopIfTrue="1" operator="equal">
      <formula>"A"</formula>
    </cfRule>
    <cfRule type="cellIs" dxfId="1083" priority="1431" stopIfTrue="1" operator="equal">
      <formula>"E"</formula>
    </cfRule>
  </conditionalFormatting>
  <conditionalFormatting sqref="H72">
    <cfRule type="cellIs" dxfId="1082" priority="1426" stopIfTrue="1" operator="equal">
      <formula>"I"</formula>
    </cfRule>
    <cfRule type="cellIs" dxfId="1081" priority="1427" stopIfTrue="1" operator="equal">
      <formula>"A"</formula>
    </cfRule>
    <cfRule type="cellIs" dxfId="1080" priority="1428" stopIfTrue="1" operator="equal">
      <formula>"E"</formula>
    </cfRule>
  </conditionalFormatting>
  <conditionalFormatting sqref="H82">
    <cfRule type="cellIs" dxfId="1079" priority="1423" stopIfTrue="1" operator="equal">
      <formula>"I"</formula>
    </cfRule>
    <cfRule type="cellIs" dxfId="1078" priority="1424" stopIfTrue="1" operator="equal">
      <formula>"A"</formula>
    </cfRule>
    <cfRule type="cellIs" dxfId="1077" priority="1425" stopIfTrue="1" operator="equal">
      <formula>"E"</formula>
    </cfRule>
  </conditionalFormatting>
  <conditionalFormatting sqref="H84">
    <cfRule type="cellIs" dxfId="1076" priority="1420" stopIfTrue="1" operator="equal">
      <formula>"I"</formula>
    </cfRule>
    <cfRule type="cellIs" dxfId="1075" priority="1421" stopIfTrue="1" operator="equal">
      <formula>"A"</formula>
    </cfRule>
    <cfRule type="cellIs" dxfId="1074" priority="1422" stopIfTrue="1" operator="equal">
      <formula>"E"</formula>
    </cfRule>
  </conditionalFormatting>
  <conditionalFormatting sqref="H91:H92">
    <cfRule type="cellIs" dxfId="1073" priority="1417" stopIfTrue="1" operator="equal">
      <formula>"I"</formula>
    </cfRule>
    <cfRule type="cellIs" dxfId="1072" priority="1418" stopIfTrue="1" operator="equal">
      <formula>"A"</formula>
    </cfRule>
    <cfRule type="cellIs" dxfId="1071" priority="1419" stopIfTrue="1" operator="equal">
      <formula>"E"</formula>
    </cfRule>
  </conditionalFormatting>
  <conditionalFormatting sqref="H92">
    <cfRule type="cellIs" dxfId="1070" priority="1414" stopIfTrue="1" operator="equal">
      <formula>"I"</formula>
    </cfRule>
    <cfRule type="cellIs" dxfId="1069" priority="1415" stopIfTrue="1" operator="equal">
      <formula>"A"</formula>
    </cfRule>
    <cfRule type="cellIs" dxfId="1068" priority="1416" stopIfTrue="1" operator="equal">
      <formula>"E"</formula>
    </cfRule>
  </conditionalFormatting>
  <conditionalFormatting sqref="H91">
    <cfRule type="cellIs" dxfId="1067" priority="1411" stopIfTrue="1" operator="equal">
      <formula>"I"</formula>
    </cfRule>
    <cfRule type="cellIs" dxfId="1066" priority="1412" stopIfTrue="1" operator="equal">
      <formula>"A"</formula>
    </cfRule>
    <cfRule type="cellIs" dxfId="1065" priority="1413" stopIfTrue="1" operator="equal">
      <formula>"E"</formula>
    </cfRule>
  </conditionalFormatting>
  <conditionalFormatting sqref="H93">
    <cfRule type="cellIs" dxfId="1064" priority="1408" stopIfTrue="1" operator="equal">
      <formula>"I"</formula>
    </cfRule>
    <cfRule type="cellIs" dxfId="1063" priority="1409" stopIfTrue="1" operator="equal">
      <formula>"A"</formula>
    </cfRule>
    <cfRule type="cellIs" dxfId="1062" priority="1410" stopIfTrue="1" operator="equal">
      <formula>"E"</formula>
    </cfRule>
  </conditionalFormatting>
  <conditionalFormatting sqref="H93">
    <cfRule type="cellIs" dxfId="1061" priority="1405" stopIfTrue="1" operator="equal">
      <formula>"I"</formula>
    </cfRule>
    <cfRule type="cellIs" dxfId="1060" priority="1406" stopIfTrue="1" operator="equal">
      <formula>"A"</formula>
    </cfRule>
    <cfRule type="cellIs" dxfId="1059" priority="1407" stopIfTrue="1" operator="equal">
      <formula>"E"</formula>
    </cfRule>
  </conditionalFormatting>
  <conditionalFormatting sqref="H89">
    <cfRule type="cellIs" dxfId="1058" priority="1402" stopIfTrue="1" operator="equal">
      <formula>"I"</formula>
    </cfRule>
    <cfRule type="cellIs" dxfId="1057" priority="1403" stopIfTrue="1" operator="equal">
      <formula>"A"</formula>
    </cfRule>
    <cfRule type="cellIs" dxfId="1056" priority="1404" stopIfTrue="1" operator="equal">
      <formula>"E"</formula>
    </cfRule>
  </conditionalFormatting>
  <conditionalFormatting sqref="H90">
    <cfRule type="cellIs" dxfId="1055" priority="1399" stopIfTrue="1" operator="equal">
      <formula>"I"</formula>
    </cfRule>
    <cfRule type="cellIs" dxfId="1054" priority="1400" stopIfTrue="1" operator="equal">
      <formula>"A"</formula>
    </cfRule>
    <cfRule type="cellIs" dxfId="1053" priority="1401" stopIfTrue="1" operator="equal">
      <formula>"E"</formula>
    </cfRule>
  </conditionalFormatting>
  <conditionalFormatting sqref="H102">
    <cfRule type="cellIs" dxfId="1052" priority="1396" stopIfTrue="1" operator="equal">
      <formula>"I"</formula>
    </cfRule>
    <cfRule type="cellIs" dxfId="1051" priority="1397" stopIfTrue="1" operator="equal">
      <formula>"A"</formula>
    </cfRule>
    <cfRule type="cellIs" dxfId="1050" priority="1398" stopIfTrue="1" operator="equal">
      <formula>"E"</formula>
    </cfRule>
  </conditionalFormatting>
  <conditionalFormatting sqref="H102">
    <cfRule type="cellIs" dxfId="1049" priority="1393" stopIfTrue="1" operator="equal">
      <formula>"I"</formula>
    </cfRule>
    <cfRule type="cellIs" dxfId="1048" priority="1394" stopIfTrue="1" operator="equal">
      <formula>"A"</formula>
    </cfRule>
    <cfRule type="cellIs" dxfId="1047" priority="1395" stopIfTrue="1" operator="equal">
      <formula>"E"</formula>
    </cfRule>
  </conditionalFormatting>
  <conditionalFormatting sqref="H99:H100">
    <cfRule type="cellIs" dxfId="1046" priority="1390" stopIfTrue="1" operator="equal">
      <formula>"I"</formula>
    </cfRule>
    <cfRule type="cellIs" dxfId="1045" priority="1391" stopIfTrue="1" operator="equal">
      <formula>"A"</formula>
    </cfRule>
    <cfRule type="cellIs" dxfId="1044" priority="1392" stopIfTrue="1" operator="equal">
      <formula>"E"</formula>
    </cfRule>
  </conditionalFormatting>
  <conditionalFormatting sqref="H100">
    <cfRule type="cellIs" dxfId="1043" priority="1387" stopIfTrue="1" operator="equal">
      <formula>"I"</formula>
    </cfRule>
    <cfRule type="cellIs" dxfId="1042" priority="1388" stopIfTrue="1" operator="equal">
      <formula>"A"</formula>
    </cfRule>
    <cfRule type="cellIs" dxfId="1041" priority="1389" stopIfTrue="1" operator="equal">
      <formula>"E"</formula>
    </cfRule>
  </conditionalFormatting>
  <conditionalFormatting sqref="H99">
    <cfRule type="cellIs" dxfId="1040" priority="1384" stopIfTrue="1" operator="equal">
      <formula>"I"</formula>
    </cfRule>
    <cfRule type="cellIs" dxfId="1039" priority="1385" stopIfTrue="1" operator="equal">
      <formula>"A"</formula>
    </cfRule>
    <cfRule type="cellIs" dxfId="1038" priority="1386" stopIfTrue="1" operator="equal">
      <formula>"E"</formula>
    </cfRule>
  </conditionalFormatting>
  <conditionalFormatting sqref="H101">
    <cfRule type="cellIs" dxfId="1037" priority="1381" stopIfTrue="1" operator="equal">
      <formula>"I"</formula>
    </cfRule>
    <cfRule type="cellIs" dxfId="1036" priority="1382" stopIfTrue="1" operator="equal">
      <formula>"A"</formula>
    </cfRule>
    <cfRule type="cellIs" dxfId="1035" priority="1383" stopIfTrue="1" operator="equal">
      <formula>"E"</formula>
    </cfRule>
  </conditionalFormatting>
  <conditionalFormatting sqref="H101">
    <cfRule type="cellIs" dxfId="1034" priority="1378" stopIfTrue="1" operator="equal">
      <formula>"I"</formula>
    </cfRule>
    <cfRule type="cellIs" dxfId="1033" priority="1379" stopIfTrue="1" operator="equal">
      <formula>"A"</formula>
    </cfRule>
    <cfRule type="cellIs" dxfId="1032" priority="1380" stopIfTrue="1" operator="equal">
      <formula>"E"</formula>
    </cfRule>
  </conditionalFormatting>
  <conditionalFormatting sqref="H97">
    <cfRule type="cellIs" dxfId="1031" priority="1375" stopIfTrue="1" operator="equal">
      <formula>"I"</formula>
    </cfRule>
    <cfRule type="cellIs" dxfId="1030" priority="1376" stopIfTrue="1" operator="equal">
      <formula>"A"</formula>
    </cfRule>
    <cfRule type="cellIs" dxfId="1029" priority="1377" stopIfTrue="1" operator="equal">
      <formula>"E"</formula>
    </cfRule>
  </conditionalFormatting>
  <conditionalFormatting sqref="H98">
    <cfRule type="cellIs" dxfId="1028" priority="1372" stopIfTrue="1" operator="equal">
      <formula>"I"</formula>
    </cfRule>
    <cfRule type="cellIs" dxfId="1027" priority="1373" stopIfTrue="1" operator="equal">
      <formula>"A"</formula>
    </cfRule>
    <cfRule type="cellIs" dxfId="1026" priority="1374" stopIfTrue="1" operator="equal">
      <formula>"E"</formula>
    </cfRule>
  </conditionalFormatting>
  <conditionalFormatting sqref="H110">
    <cfRule type="cellIs" dxfId="1025" priority="1369" stopIfTrue="1" operator="equal">
      <formula>"I"</formula>
    </cfRule>
    <cfRule type="cellIs" dxfId="1024" priority="1370" stopIfTrue="1" operator="equal">
      <formula>"A"</formula>
    </cfRule>
    <cfRule type="cellIs" dxfId="1023" priority="1371" stopIfTrue="1" operator="equal">
      <formula>"E"</formula>
    </cfRule>
  </conditionalFormatting>
  <conditionalFormatting sqref="H110">
    <cfRule type="cellIs" dxfId="1022" priority="1366" stopIfTrue="1" operator="equal">
      <formula>"I"</formula>
    </cfRule>
    <cfRule type="cellIs" dxfId="1021" priority="1367" stopIfTrue="1" operator="equal">
      <formula>"A"</formula>
    </cfRule>
    <cfRule type="cellIs" dxfId="1020" priority="1368" stopIfTrue="1" operator="equal">
      <formula>"E"</formula>
    </cfRule>
  </conditionalFormatting>
  <conditionalFormatting sqref="H107:H108">
    <cfRule type="cellIs" dxfId="1019" priority="1363" stopIfTrue="1" operator="equal">
      <formula>"I"</formula>
    </cfRule>
    <cfRule type="cellIs" dxfId="1018" priority="1364" stopIfTrue="1" operator="equal">
      <formula>"A"</formula>
    </cfRule>
    <cfRule type="cellIs" dxfId="1017" priority="1365" stopIfTrue="1" operator="equal">
      <formula>"E"</formula>
    </cfRule>
  </conditionalFormatting>
  <conditionalFormatting sqref="H108">
    <cfRule type="cellIs" dxfId="1016" priority="1360" stopIfTrue="1" operator="equal">
      <formula>"I"</formula>
    </cfRule>
    <cfRule type="cellIs" dxfId="1015" priority="1361" stopIfTrue="1" operator="equal">
      <formula>"A"</formula>
    </cfRule>
    <cfRule type="cellIs" dxfId="1014" priority="1362" stopIfTrue="1" operator="equal">
      <formula>"E"</formula>
    </cfRule>
  </conditionalFormatting>
  <conditionalFormatting sqref="H107">
    <cfRule type="cellIs" dxfId="1013" priority="1357" stopIfTrue="1" operator="equal">
      <formula>"I"</formula>
    </cfRule>
    <cfRule type="cellIs" dxfId="1012" priority="1358" stopIfTrue="1" operator="equal">
      <formula>"A"</formula>
    </cfRule>
    <cfRule type="cellIs" dxfId="1011" priority="1359" stopIfTrue="1" operator="equal">
      <formula>"E"</formula>
    </cfRule>
  </conditionalFormatting>
  <conditionalFormatting sqref="H109">
    <cfRule type="cellIs" dxfId="1010" priority="1354" stopIfTrue="1" operator="equal">
      <formula>"I"</formula>
    </cfRule>
    <cfRule type="cellIs" dxfId="1009" priority="1355" stopIfTrue="1" operator="equal">
      <formula>"A"</formula>
    </cfRule>
    <cfRule type="cellIs" dxfId="1008" priority="1356" stopIfTrue="1" operator="equal">
      <formula>"E"</formula>
    </cfRule>
  </conditionalFormatting>
  <conditionalFormatting sqref="H109">
    <cfRule type="cellIs" dxfId="1007" priority="1351" stopIfTrue="1" operator="equal">
      <formula>"I"</formula>
    </cfRule>
    <cfRule type="cellIs" dxfId="1006" priority="1352" stopIfTrue="1" operator="equal">
      <formula>"A"</formula>
    </cfRule>
    <cfRule type="cellIs" dxfId="1005" priority="1353" stopIfTrue="1" operator="equal">
      <formula>"E"</formula>
    </cfRule>
  </conditionalFormatting>
  <conditionalFormatting sqref="H105">
    <cfRule type="cellIs" dxfId="1004" priority="1348" stopIfTrue="1" operator="equal">
      <formula>"I"</formula>
    </cfRule>
    <cfRule type="cellIs" dxfId="1003" priority="1349" stopIfTrue="1" operator="equal">
      <formula>"A"</formula>
    </cfRule>
    <cfRule type="cellIs" dxfId="1002" priority="1350" stopIfTrue="1" operator="equal">
      <formula>"E"</formula>
    </cfRule>
  </conditionalFormatting>
  <conditionalFormatting sqref="H106">
    <cfRule type="cellIs" dxfId="1001" priority="1345" stopIfTrue="1" operator="equal">
      <formula>"I"</formula>
    </cfRule>
    <cfRule type="cellIs" dxfId="1000" priority="1346" stopIfTrue="1" operator="equal">
      <formula>"A"</formula>
    </cfRule>
    <cfRule type="cellIs" dxfId="999" priority="1347" stopIfTrue="1" operator="equal">
      <formula>"E"</formula>
    </cfRule>
  </conditionalFormatting>
  <conditionalFormatting sqref="H123">
    <cfRule type="cellIs" dxfId="998" priority="1312" stopIfTrue="1" operator="equal">
      <formula>"I"</formula>
    </cfRule>
    <cfRule type="cellIs" dxfId="997" priority="1313" stopIfTrue="1" operator="equal">
      <formula>"A"</formula>
    </cfRule>
    <cfRule type="cellIs" dxfId="996" priority="1314" stopIfTrue="1" operator="equal">
      <formula>"E"</formula>
    </cfRule>
  </conditionalFormatting>
  <conditionalFormatting sqref="H115">
    <cfRule type="cellIs" dxfId="995" priority="1339" stopIfTrue="1" operator="equal">
      <formula>"I"</formula>
    </cfRule>
    <cfRule type="cellIs" dxfId="994" priority="1340" stopIfTrue="1" operator="equal">
      <formula>"A"</formula>
    </cfRule>
    <cfRule type="cellIs" dxfId="993" priority="1341" stopIfTrue="1" operator="equal">
      <formula>"E"</formula>
    </cfRule>
  </conditionalFormatting>
  <conditionalFormatting sqref="H114">
    <cfRule type="cellIs" dxfId="992" priority="1336" stopIfTrue="1" operator="equal">
      <formula>"I"</formula>
    </cfRule>
    <cfRule type="cellIs" dxfId="991" priority="1337" stopIfTrue="1" operator="equal">
      <formula>"A"</formula>
    </cfRule>
    <cfRule type="cellIs" dxfId="990" priority="1338" stopIfTrue="1" operator="equal">
      <formula>"E"</formula>
    </cfRule>
  </conditionalFormatting>
  <conditionalFormatting sqref="H128">
    <cfRule type="cellIs" dxfId="989" priority="1303" stopIfTrue="1" operator="equal">
      <formula>"I"</formula>
    </cfRule>
    <cfRule type="cellIs" dxfId="988" priority="1304" stopIfTrue="1" operator="equal">
      <formula>"A"</formula>
    </cfRule>
    <cfRule type="cellIs" dxfId="987" priority="1305" stopIfTrue="1" operator="equal">
      <formula>"E"</formula>
    </cfRule>
  </conditionalFormatting>
  <conditionalFormatting sqref="H127">
    <cfRule type="cellIs" dxfId="986" priority="1300" stopIfTrue="1" operator="equal">
      <formula>"I"</formula>
    </cfRule>
    <cfRule type="cellIs" dxfId="985" priority="1301" stopIfTrue="1" operator="equal">
      <formula>"A"</formula>
    </cfRule>
    <cfRule type="cellIs" dxfId="984" priority="1302" stopIfTrue="1" operator="equal">
      <formula>"E"</formula>
    </cfRule>
  </conditionalFormatting>
  <conditionalFormatting sqref="H129">
    <cfRule type="cellIs" dxfId="983" priority="1297" stopIfTrue="1" operator="equal">
      <formula>"I"</formula>
    </cfRule>
    <cfRule type="cellIs" dxfId="982" priority="1298" stopIfTrue="1" operator="equal">
      <formula>"A"</formula>
    </cfRule>
    <cfRule type="cellIs" dxfId="981" priority="1299" stopIfTrue="1" operator="equal">
      <formula>"E"</formula>
    </cfRule>
  </conditionalFormatting>
  <conditionalFormatting sqref="H129">
    <cfRule type="cellIs" dxfId="980" priority="1294" stopIfTrue="1" operator="equal">
      <formula>"I"</formula>
    </cfRule>
    <cfRule type="cellIs" dxfId="979" priority="1295" stopIfTrue="1" operator="equal">
      <formula>"A"</formula>
    </cfRule>
    <cfRule type="cellIs" dxfId="978" priority="1296" stopIfTrue="1" operator="equal">
      <formula>"E"</formula>
    </cfRule>
  </conditionalFormatting>
  <conditionalFormatting sqref="H122">
    <cfRule type="cellIs" dxfId="977" priority="1321" stopIfTrue="1" operator="equal">
      <formula>"I"</formula>
    </cfRule>
    <cfRule type="cellIs" dxfId="976" priority="1322" stopIfTrue="1" operator="equal">
      <formula>"A"</formula>
    </cfRule>
    <cfRule type="cellIs" dxfId="975" priority="1323" stopIfTrue="1" operator="equal">
      <formula>"E"</formula>
    </cfRule>
  </conditionalFormatting>
  <conditionalFormatting sqref="H122">
    <cfRule type="cellIs" dxfId="974" priority="1318" stopIfTrue="1" operator="equal">
      <formula>"I"</formula>
    </cfRule>
    <cfRule type="cellIs" dxfId="973" priority="1319" stopIfTrue="1" operator="equal">
      <formula>"A"</formula>
    </cfRule>
    <cfRule type="cellIs" dxfId="972" priority="1320" stopIfTrue="1" operator="equal">
      <formula>"E"</formula>
    </cfRule>
  </conditionalFormatting>
  <conditionalFormatting sqref="H124">
    <cfRule type="cellIs" dxfId="971" priority="1315" stopIfTrue="1" operator="equal">
      <formula>"I"</formula>
    </cfRule>
    <cfRule type="cellIs" dxfId="970" priority="1316" stopIfTrue="1" operator="equal">
      <formula>"A"</formula>
    </cfRule>
    <cfRule type="cellIs" dxfId="969" priority="1317" stopIfTrue="1" operator="equal">
      <formula>"E"</formula>
    </cfRule>
  </conditionalFormatting>
  <conditionalFormatting sqref="H125">
    <cfRule type="cellIs" dxfId="968" priority="1291" stopIfTrue="1" operator="equal">
      <formula>"I"</formula>
    </cfRule>
    <cfRule type="cellIs" dxfId="967" priority="1292" stopIfTrue="1" operator="equal">
      <formula>"A"</formula>
    </cfRule>
    <cfRule type="cellIs" dxfId="966" priority="1293" stopIfTrue="1" operator="equal">
      <formula>"E"</formula>
    </cfRule>
  </conditionalFormatting>
  <conditionalFormatting sqref="H138">
    <cfRule type="cellIs" dxfId="965" priority="1252" stopIfTrue="1" operator="equal">
      <formula>"I"</formula>
    </cfRule>
    <cfRule type="cellIs" dxfId="964" priority="1253" stopIfTrue="1" operator="equal">
      <formula>"A"</formula>
    </cfRule>
    <cfRule type="cellIs" dxfId="963" priority="1254" stopIfTrue="1" operator="equal">
      <formula>"E"</formula>
    </cfRule>
  </conditionalFormatting>
  <conditionalFormatting sqref="H126">
    <cfRule type="cellIs" dxfId="962" priority="1288" stopIfTrue="1" operator="equal">
      <formula>"I"</formula>
    </cfRule>
    <cfRule type="cellIs" dxfId="961" priority="1289" stopIfTrue="1" operator="equal">
      <formula>"A"</formula>
    </cfRule>
    <cfRule type="cellIs" dxfId="960" priority="1290" stopIfTrue="1" operator="equal">
      <formula>"E"</formula>
    </cfRule>
  </conditionalFormatting>
  <conditionalFormatting sqref="H127:H128">
    <cfRule type="cellIs" dxfId="959" priority="1306" stopIfTrue="1" operator="equal">
      <formula>"I"</formula>
    </cfRule>
    <cfRule type="cellIs" dxfId="958" priority="1307" stopIfTrue="1" operator="equal">
      <formula>"A"</formula>
    </cfRule>
    <cfRule type="cellIs" dxfId="957" priority="1308" stopIfTrue="1" operator="equal">
      <formula>"E"</formula>
    </cfRule>
  </conditionalFormatting>
  <conditionalFormatting sqref="H138">
    <cfRule type="cellIs" dxfId="956" priority="1249" stopIfTrue="1" operator="equal">
      <formula>"I"</formula>
    </cfRule>
    <cfRule type="cellIs" dxfId="955" priority="1250" stopIfTrue="1" operator="equal">
      <formula>"A"</formula>
    </cfRule>
    <cfRule type="cellIs" dxfId="954" priority="1251" stopIfTrue="1" operator="equal">
      <formula>"E"</formula>
    </cfRule>
  </conditionalFormatting>
  <conditionalFormatting sqref="H132">
    <cfRule type="cellIs" dxfId="953" priority="1267" stopIfTrue="1" operator="equal">
      <formula>"I"</formula>
    </cfRule>
    <cfRule type="cellIs" dxfId="952" priority="1268" stopIfTrue="1" operator="equal">
      <formula>"A"</formula>
    </cfRule>
    <cfRule type="cellIs" dxfId="951" priority="1269" stopIfTrue="1" operator="equal">
      <formula>"E"</formula>
    </cfRule>
  </conditionalFormatting>
  <conditionalFormatting sqref="H123">
    <cfRule type="cellIs" dxfId="950" priority="1309" stopIfTrue="1" operator="equal">
      <formula>"I"</formula>
    </cfRule>
    <cfRule type="cellIs" dxfId="949" priority="1310" stopIfTrue="1" operator="equal">
      <formula>"A"</formula>
    </cfRule>
    <cfRule type="cellIs" dxfId="948" priority="1311" stopIfTrue="1" operator="equal">
      <formula>"E"</formula>
    </cfRule>
  </conditionalFormatting>
  <conditionalFormatting sqref="H137">
    <cfRule type="cellIs" dxfId="947" priority="1258" stopIfTrue="1" operator="equal">
      <formula>"I"</formula>
    </cfRule>
    <cfRule type="cellIs" dxfId="946" priority="1259" stopIfTrue="1" operator="equal">
      <formula>"A"</formula>
    </cfRule>
    <cfRule type="cellIs" dxfId="945" priority="1260" stopIfTrue="1" operator="equal">
      <formula>"E"</formula>
    </cfRule>
  </conditionalFormatting>
  <conditionalFormatting sqref="H136">
    <cfRule type="cellIs" dxfId="944" priority="1255" stopIfTrue="1" operator="equal">
      <formula>"I"</formula>
    </cfRule>
    <cfRule type="cellIs" dxfId="943" priority="1256" stopIfTrue="1" operator="equal">
      <formula>"A"</formula>
    </cfRule>
    <cfRule type="cellIs" dxfId="942" priority="1257" stopIfTrue="1" operator="equal">
      <formula>"E"</formula>
    </cfRule>
  </conditionalFormatting>
  <conditionalFormatting sqref="H141">
    <cfRule type="cellIs" dxfId="941" priority="1285" stopIfTrue="1" operator="equal">
      <formula>"I"</formula>
    </cfRule>
    <cfRule type="cellIs" dxfId="940" priority="1286" stopIfTrue="1" operator="equal">
      <formula>"A"</formula>
    </cfRule>
    <cfRule type="cellIs" dxfId="939" priority="1287" stopIfTrue="1" operator="equal">
      <formula>"E"</formula>
    </cfRule>
  </conditionalFormatting>
  <conditionalFormatting sqref="H141">
    <cfRule type="cellIs" dxfId="938" priority="1282" stopIfTrue="1" operator="equal">
      <formula>"I"</formula>
    </cfRule>
    <cfRule type="cellIs" dxfId="937" priority="1283" stopIfTrue="1" operator="equal">
      <formula>"A"</formula>
    </cfRule>
    <cfRule type="cellIs" dxfId="936" priority="1284" stopIfTrue="1" operator="equal">
      <formula>"E"</formula>
    </cfRule>
  </conditionalFormatting>
  <conditionalFormatting sqref="H139">
    <cfRule type="cellIs" dxfId="935" priority="1279" stopIfTrue="1" operator="equal">
      <formula>"I"</formula>
    </cfRule>
    <cfRule type="cellIs" dxfId="934" priority="1280" stopIfTrue="1" operator="equal">
      <formula>"A"</formula>
    </cfRule>
    <cfRule type="cellIs" dxfId="933" priority="1281" stopIfTrue="1" operator="equal">
      <formula>"E"</formula>
    </cfRule>
  </conditionalFormatting>
  <conditionalFormatting sqref="H139">
    <cfRule type="cellIs" dxfId="932" priority="1276" stopIfTrue="1" operator="equal">
      <formula>"I"</formula>
    </cfRule>
    <cfRule type="cellIs" dxfId="931" priority="1277" stopIfTrue="1" operator="equal">
      <formula>"A"</formula>
    </cfRule>
    <cfRule type="cellIs" dxfId="930" priority="1278" stopIfTrue="1" operator="equal">
      <formula>"E"</formula>
    </cfRule>
  </conditionalFormatting>
  <conditionalFormatting sqref="H140">
    <cfRule type="cellIs" dxfId="929" priority="1273" stopIfTrue="1" operator="equal">
      <formula>"I"</formula>
    </cfRule>
    <cfRule type="cellIs" dxfId="928" priority="1274" stopIfTrue="1" operator="equal">
      <formula>"A"</formula>
    </cfRule>
    <cfRule type="cellIs" dxfId="927" priority="1275" stopIfTrue="1" operator="equal">
      <formula>"E"</formula>
    </cfRule>
  </conditionalFormatting>
  <conditionalFormatting sqref="H136:H137">
    <cfRule type="cellIs" dxfId="926" priority="1261" stopIfTrue="1" operator="equal">
      <formula>"I"</formula>
    </cfRule>
    <cfRule type="cellIs" dxfId="925" priority="1262" stopIfTrue="1" operator="equal">
      <formula>"A"</formula>
    </cfRule>
    <cfRule type="cellIs" dxfId="924" priority="1263" stopIfTrue="1" operator="equal">
      <formula>"E"</formula>
    </cfRule>
  </conditionalFormatting>
  <conditionalFormatting sqref="H228">
    <cfRule type="cellIs" dxfId="923" priority="616" stopIfTrue="1" operator="equal">
      <formula>"I"</formula>
    </cfRule>
    <cfRule type="cellIs" dxfId="922" priority="617" stopIfTrue="1" operator="equal">
      <formula>"A"</formula>
    </cfRule>
    <cfRule type="cellIs" dxfId="921" priority="618" stopIfTrue="1" operator="equal">
      <formula>"E"</formula>
    </cfRule>
  </conditionalFormatting>
  <conditionalFormatting sqref="H227">
    <cfRule type="cellIs" dxfId="920" priority="613" stopIfTrue="1" operator="equal">
      <formula>"I"</formula>
    </cfRule>
    <cfRule type="cellIs" dxfId="919" priority="614" stopIfTrue="1" operator="equal">
      <formula>"A"</formula>
    </cfRule>
    <cfRule type="cellIs" dxfId="918" priority="615" stopIfTrue="1" operator="equal">
      <formula>"E"</formula>
    </cfRule>
  </conditionalFormatting>
  <conditionalFormatting sqref="H134">
    <cfRule type="cellIs" dxfId="917" priority="1246" stopIfTrue="1" operator="equal">
      <formula>"I"</formula>
    </cfRule>
    <cfRule type="cellIs" dxfId="916" priority="1247" stopIfTrue="1" operator="equal">
      <formula>"A"</formula>
    </cfRule>
    <cfRule type="cellIs" dxfId="915" priority="1248" stopIfTrue="1" operator="equal">
      <formula>"E"</formula>
    </cfRule>
  </conditionalFormatting>
  <conditionalFormatting sqref="H135">
    <cfRule type="cellIs" dxfId="914" priority="1243" stopIfTrue="1" operator="equal">
      <formula>"I"</formula>
    </cfRule>
    <cfRule type="cellIs" dxfId="913" priority="1244" stopIfTrue="1" operator="equal">
      <formula>"A"</formula>
    </cfRule>
    <cfRule type="cellIs" dxfId="912" priority="1245" stopIfTrue="1" operator="equal">
      <formula>"E"</formula>
    </cfRule>
  </conditionalFormatting>
  <conditionalFormatting sqref="H133">
    <cfRule type="cellIs" dxfId="911" priority="1270" stopIfTrue="1" operator="equal">
      <formula>"I"</formula>
    </cfRule>
    <cfRule type="cellIs" dxfId="910" priority="1271" stopIfTrue="1" operator="equal">
      <formula>"A"</formula>
    </cfRule>
    <cfRule type="cellIs" dxfId="909" priority="1272" stopIfTrue="1" operator="equal">
      <formula>"E"</formula>
    </cfRule>
  </conditionalFormatting>
  <conditionalFormatting sqref="H229">
    <cfRule type="cellIs" dxfId="908" priority="610" stopIfTrue="1" operator="equal">
      <formula>"I"</formula>
    </cfRule>
    <cfRule type="cellIs" dxfId="907" priority="611" stopIfTrue="1" operator="equal">
      <formula>"A"</formula>
    </cfRule>
    <cfRule type="cellIs" dxfId="906" priority="612" stopIfTrue="1" operator="equal">
      <formula>"E"</formula>
    </cfRule>
  </conditionalFormatting>
  <conditionalFormatting sqref="H229">
    <cfRule type="cellIs" dxfId="905" priority="607" stopIfTrue="1" operator="equal">
      <formula>"I"</formula>
    </cfRule>
    <cfRule type="cellIs" dxfId="904" priority="608" stopIfTrue="1" operator="equal">
      <formula>"A"</formula>
    </cfRule>
    <cfRule type="cellIs" dxfId="903" priority="609" stopIfTrue="1" operator="equal">
      <formula>"E"</formula>
    </cfRule>
  </conditionalFormatting>
  <conditionalFormatting sqref="H196">
    <cfRule type="cellIs" dxfId="902" priority="625" stopIfTrue="1" operator="equal">
      <formula>"I"</formula>
    </cfRule>
    <cfRule type="cellIs" dxfId="901" priority="626" stopIfTrue="1" operator="equal">
      <formula>"A"</formula>
    </cfRule>
    <cfRule type="cellIs" dxfId="900" priority="627" stopIfTrue="1" operator="equal">
      <formula>"E"</formula>
    </cfRule>
  </conditionalFormatting>
  <conditionalFormatting sqref="H132">
    <cfRule type="cellIs" dxfId="899" priority="1264" stopIfTrue="1" operator="equal">
      <formula>"I"</formula>
    </cfRule>
    <cfRule type="cellIs" dxfId="898" priority="1265" stopIfTrue="1" operator="equal">
      <formula>"A"</formula>
    </cfRule>
    <cfRule type="cellIs" dxfId="897" priority="1266" stopIfTrue="1" operator="equal">
      <formula>"E"</formula>
    </cfRule>
  </conditionalFormatting>
  <conditionalFormatting sqref="H156">
    <cfRule type="cellIs" dxfId="896" priority="1234" stopIfTrue="1" operator="equal">
      <formula>"I"</formula>
    </cfRule>
    <cfRule type="cellIs" dxfId="895" priority="1235" stopIfTrue="1" operator="equal">
      <formula>"A"</formula>
    </cfRule>
    <cfRule type="cellIs" dxfId="894" priority="1236" stopIfTrue="1" operator="equal">
      <formula>"E"</formula>
    </cfRule>
  </conditionalFormatting>
  <conditionalFormatting sqref="H218">
    <cfRule type="cellIs" dxfId="893" priority="943" stopIfTrue="1" operator="equal">
      <formula>"I"</formula>
    </cfRule>
    <cfRule type="cellIs" dxfId="892" priority="944" stopIfTrue="1" operator="equal">
      <formula>"A"</formula>
    </cfRule>
    <cfRule type="cellIs" dxfId="891" priority="945" stopIfTrue="1" operator="equal">
      <formula>"E"</formula>
    </cfRule>
  </conditionalFormatting>
  <conditionalFormatting sqref="H156">
    <cfRule type="cellIs" dxfId="890" priority="1225" stopIfTrue="1" operator="equal">
      <formula>"I"</formula>
    </cfRule>
    <cfRule type="cellIs" dxfId="889" priority="1226" stopIfTrue="1" operator="equal">
      <formula>"A"</formula>
    </cfRule>
    <cfRule type="cellIs" dxfId="888" priority="1227" stopIfTrue="1" operator="equal">
      <formula>"E"</formula>
    </cfRule>
  </conditionalFormatting>
  <conditionalFormatting sqref="H223">
    <cfRule type="cellIs" dxfId="887" priority="970" stopIfTrue="1" operator="equal">
      <formula>"I"</formula>
    </cfRule>
    <cfRule type="cellIs" dxfId="886" priority="971" stopIfTrue="1" operator="equal">
      <formula>"A"</formula>
    </cfRule>
    <cfRule type="cellIs" dxfId="885" priority="972" stopIfTrue="1" operator="equal">
      <formula>"E"</formula>
    </cfRule>
  </conditionalFormatting>
  <conditionalFormatting sqref="H149">
    <cfRule type="cellIs" dxfId="884" priority="1063" stopIfTrue="1" operator="equal">
      <formula>"I"</formula>
    </cfRule>
    <cfRule type="cellIs" dxfId="883" priority="1064" stopIfTrue="1" operator="equal">
      <formula>"A"</formula>
    </cfRule>
    <cfRule type="cellIs" dxfId="882" priority="1065" stopIfTrue="1" operator="equal">
      <formula>"E"</formula>
    </cfRule>
  </conditionalFormatting>
  <conditionalFormatting sqref="H222">
    <cfRule type="cellIs" dxfId="881" priority="967" stopIfTrue="1" operator="equal">
      <formula>"I"</formula>
    </cfRule>
    <cfRule type="cellIs" dxfId="880" priority="968" stopIfTrue="1" operator="equal">
      <formula>"A"</formula>
    </cfRule>
    <cfRule type="cellIs" dxfId="879" priority="969" stopIfTrue="1" operator="equal">
      <formula>"E"</formula>
    </cfRule>
  </conditionalFormatting>
  <conditionalFormatting sqref="H162">
    <cfRule type="cellIs" dxfId="878" priority="1207" stopIfTrue="1" operator="equal">
      <formula>"I"</formula>
    </cfRule>
    <cfRule type="cellIs" dxfId="877" priority="1208" stopIfTrue="1" operator="equal">
      <formula>"A"</formula>
    </cfRule>
    <cfRule type="cellIs" dxfId="876" priority="1209" stopIfTrue="1" operator="equal">
      <formula>"E"</formula>
    </cfRule>
  </conditionalFormatting>
  <conditionalFormatting sqref="H142">
    <cfRule type="cellIs" dxfId="875" priority="1204" stopIfTrue="1" operator="equal">
      <formula>"I"</formula>
    </cfRule>
    <cfRule type="cellIs" dxfId="874" priority="1205" stopIfTrue="1" operator="equal">
      <formula>"A"</formula>
    </cfRule>
    <cfRule type="cellIs" dxfId="873" priority="1206" stopIfTrue="1" operator="equal">
      <formula>"E"</formula>
    </cfRule>
  </conditionalFormatting>
  <conditionalFormatting sqref="H186">
    <cfRule type="cellIs" dxfId="872" priority="1012" stopIfTrue="1" operator="equal">
      <formula>"I"</formula>
    </cfRule>
    <cfRule type="cellIs" dxfId="871" priority="1013" stopIfTrue="1" operator="equal">
      <formula>"A"</formula>
    </cfRule>
    <cfRule type="cellIs" dxfId="870" priority="1014" stopIfTrue="1" operator="equal">
      <formula>"E"</formula>
    </cfRule>
  </conditionalFormatting>
  <conditionalFormatting sqref="H224">
    <cfRule type="cellIs" dxfId="869" priority="1009" stopIfTrue="1" operator="equal">
      <formula>"I"</formula>
    </cfRule>
    <cfRule type="cellIs" dxfId="868" priority="1010" stopIfTrue="1" operator="equal">
      <formula>"A"</formula>
    </cfRule>
    <cfRule type="cellIs" dxfId="867" priority="1011" stopIfTrue="1" operator="equal">
      <formula>"E"</formula>
    </cfRule>
  </conditionalFormatting>
  <conditionalFormatting sqref="H176:H177">
    <cfRule type="cellIs" dxfId="866" priority="1027" stopIfTrue="1" operator="equal">
      <formula>"I"</formula>
    </cfRule>
    <cfRule type="cellIs" dxfId="865" priority="1028" stopIfTrue="1" operator="equal">
      <formula>"A"</formula>
    </cfRule>
    <cfRule type="cellIs" dxfId="864" priority="1029" stopIfTrue="1" operator="equal">
      <formula>"E"</formula>
    </cfRule>
  </conditionalFormatting>
  <conditionalFormatting sqref="H187">
    <cfRule type="cellIs" dxfId="863" priority="1195" stopIfTrue="1" operator="equal">
      <formula>"I"</formula>
    </cfRule>
    <cfRule type="cellIs" dxfId="862" priority="1196" stopIfTrue="1" operator="equal">
      <formula>"A"</formula>
    </cfRule>
    <cfRule type="cellIs" dxfId="861" priority="1197" stopIfTrue="1" operator="equal">
      <formula>"E"</formula>
    </cfRule>
  </conditionalFormatting>
  <conditionalFormatting sqref="H188">
    <cfRule type="cellIs" dxfId="860" priority="1192" stopIfTrue="1" operator="equal">
      <formula>"I"</formula>
    </cfRule>
    <cfRule type="cellIs" dxfId="859" priority="1193" stopIfTrue="1" operator="equal">
      <formula>"A"</formula>
    </cfRule>
    <cfRule type="cellIs" dxfId="858" priority="1194" stopIfTrue="1" operator="equal">
      <formula>"E"</formula>
    </cfRule>
  </conditionalFormatting>
  <conditionalFormatting sqref="H150">
    <cfRule type="cellIs" dxfId="857" priority="1087" stopIfTrue="1" operator="equal">
      <formula>"I"</formula>
    </cfRule>
    <cfRule type="cellIs" dxfId="856" priority="1088" stopIfTrue="1" operator="equal">
      <formula>"A"</formula>
    </cfRule>
    <cfRule type="cellIs" dxfId="855" priority="1089" stopIfTrue="1" operator="equal">
      <formula>"E"</formula>
    </cfRule>
  </conditionalFormatting>
  <conditionalFormatting sqref="H184:H185">
    <cfRule type="cellIs" dxfId="854" priority="1015" stopIfTrue="1" operator="equal">
      <formula>"I"</formula>
    </cfRule>
    <cfRule type="cellIs" dxfId="853" priority="1016" stopIfTrue="1" operator="equal">
      <formula>"A"</formula>
    </cfRule>
    <cfRule type="cellIs" dxfId="852" priority="1017" stopIfTrue="1" operator="equal">
      <formula>"E"</formula>
    </cfRule>
  </conditionalFormatting>
  <conditionalFormatting sqref="H170">
    <cfRule type="cellIs" dxfId="851" priority="1036" stopIfTrue="1" operator="equal">
      <formula>"I"</formula>
    </cfRule>
    <cfRule type="cellIs" dxfId="850" priority="1037" stopIfTrue="1" operator="equal">
      <formula>"A"</formula>
    </cfRule>
    <cfRule type="cellIs" dxfId="849" priority="1038" stopIfTrue="1" operator="equal">
      <formula>"E"</formula>
    </cfRule>
  </conditionalFormatting>
  <conditionalFormatting sqref="H169">
    <cfRule type="cellIs" dxfId="848" priority="1039" stopIfTrue="1" operator="equal">
      <formula>"I"</formula>
    </cfRule>
    <cfRule type="cellIs" dxfId="847" priority="1040" stopIfTrue="1" operator="equal">
      <formula>"A"</formula>
    </cfRule>
    <cfRule type="cellIs" dxfId="846" priority="1041" stopIfTrue="1" operator="equal">
      <formula>"E"</formula>
    </cfRule>
  </conditionalFormatting>
  <conditionalFormatting sqref="H230">
    <cfRule type="cellIs" dxfId="845" priority="997" stopIfTrue="1" operator="equal">
      <formula>"I"</formula>
    </cfRule>
    <cfRule type="cellIs" dxfId="844" priority="998" stopIfTrue="1" operator="equal">
      <formula>"A"</formula>
    </cfRule>
    <cfRule type="cellIs" dxfId="843" priority="999" stopIfTrue="1" operator="equal">
      <formula>"E"</formula>
    </cfRule>
  </conditionalFormatting>
  <conditionalFormatting sqref="H178">
    <cfRule type="cellIs" dxfId="842" priority="1024" stopIfTrue="1" operator="equal">
      <formula>"I"</formula>
    </cfRule>
    <cfRule type="cellIs" dxfId="841" priority="1025" stopIfTrue="1" operator="equal">
      <formula>"A"</formula>
    </cfRule>
    <cfRule type="cellIs" dxfId="840" priority="1026" stopIfTrue="1" operator="equal">
      <formula>"E"</formula>
    </cfRule>
  </conditionalFormatting>
  <conditionalFormatting sqref="H143">
    <cfRule type="cellIs" dxfId="839" priority="1096" stopIfTrue="1" operator="equal">
      <formula>"I"</formula>
    </cfRule>
    <cfRule type="cellIs" dxfId="838" priority="1097" stopIfTrue="1" operator="equal">
      <formula>"A"</formula>
    </cfRule>
    <cfRule type="cellIs" dxfId="837" priority="1098" stopIfTrue="1" operator="equal">
      <formula>"E"</formula>
    </cfRule>
  </conditionalFormatting>
  <conditionalFormatting sqref="H195">
    <cfRule type="cellIs" dxfId="836" priority="904" stopIfTrue="1" operator="equal">
      <formula>"I"</formula>
    </cfRule>
    <cfRule type="cellIs" dxfId="835" priority="905" stopIfTrue="1" operator="equal">
      <formula>"A"</formula>
    </cfRule>
    <cfRule type="cellIs" dxfId="834" priority="906" stopIfTrue="1" operator="equal">
      <formula>"E"</formula>
    </cfRule>
  </conditionalFormatting>
  <conditionalFormatting sqref="H220">
    <cfRule type="cellIs" dxfId="833" priority="934" stopIfTrue="1" operator="equal">
      <formula>"I"</formula>
    </cfRule>
    <cfRule type="cellIs" dxfId="832" priority="935" stopIfTrue="1" operator="equal">
      <formula>"A"</formula>
    </cfRule>
    <cfRule type="cellIs" dxfId="831" priority="936" stopIfTrue="1" operator="equal">
      <formula>"E"</formula>
    </cfRule>
  </conditionalFormatting>
  <conditionalFormatting sqref="H203">
    <cfRule type="cellIs" dxfId="830" priority="886" stopIfTrue="1" operator="equal">
      <formula>"I"</formula>
    </cfRule>
    <cfRule type="cellIs" dxfId="829" priority="887" stopIfTrue="1" operator="equal">
      <formula>"A"</formula>
    </cfRule>
    <cfRule type="cellIs" dxfId="828" priority="888" stopIfTrue="1" operator="equal">
      <formula>"E"</formula>
    </cfRule>
  </conditionalFormatting>
  <conditionalFormatting sqref="H204">
    <cfRule type="cellIs" dxfId="827" priority="883" stopIfTrue="1" operator="equal">
      <formula>"I"</formula>
    </cfRule>
    <cfRule type="cellIs" dxfId="826" priority="884" stopIfTrue="1" operator="equal">
      <formula>"A"</formula>
    </cfRule>
    <cfRule type="cellIs" dxfId="825" priority="885" stopIfTrue="1" operator="equal">
      <formula>"E"</formula>
    </cfRule>
  </conditionalFormatting>
  <conditionalFormatting sqref="H204">
    <cfRule type="cellIs" dxfId="824" priority="880" stopIfTrue="1" operator="equal">
      <formula>"I"</formula>
    </cfRule>
    <cfRule type="cellIs" dxfId="823" priority="881" stopIfTrue="1" operator="equal">
      <formula>"A"</formula>
    </cfRule>
    <cfRule type="cellIs" dxfId="822" priority="882" stopIfTrue="1" operator="equal">
      <formula>"E"</formula>
    </cfRule>
  </conditionalFormatting>
  <conditionalFormatting sqref="H163">
    <cfRule type="cellIs" dxfId="821" priority="1045" stopIfTrue="1" operator="equal">
      <formula>"I"</formula>
    </cfRule>
    <cfRule type="cellIs" dxfId="820" priority="1046" stopIfTrue="1" operator="equal">
      <formula>"A"</formula>
    </cfRule>
    <cfRule type="cellIs" dxfId="819" priority="1047" stopIfTrue="1" operator="equal">
      <formula>"E"</formula>
    </cfRule>
  </conditionalFormatting>
  <conditionalFormatting sqref="H215">
    <cfRule type="cellIs" dxfId="818" priority="910" stopIfTrue="1" operator="equal">
      <formula>"I"</formula>
    </cfRule>
    <cfRule type="cellIs" dxfId="817" priority="911" stopIfTrue="1" operator="equal">
      <formula>"A"</formula>
    </cfRule>
    <cfRule type="cellIs" dxfId="816" priority="912" stopIfTrue="1" operator="equal">
      <formula>"E"</formula>
    </cfRule>
  </conditionalFormatting>
  <conditionalFormatting sqref="H202">
    <cfRule type="cellIs" dxfId="815" priority="889" stopIfTrue="1" operator="equal">
      <formula>"I"</formula>
    </cfRule>
    <cfRule type="cellIs" dxfId="814" priority="890" stopIfTrue="1" operator="equal">
      <formula>"A"</formula>
    </cfRule>
    <cfRule type="cellIs" dxfId="813" priority="891" stopIfTrue="1" operator="equal">
      <formula>"E"</formula>
    </cfRule>
  </conditionalFormatting>
  <conditionalFormatting sqref="H221">
    <cfRule type="cellIs" dxfId="812" priority="928" stopIfTrue="1" operator="equal">
      <formula>"I"</formula>
    </cfRule>
    <cfRule type="cellIs" dxfId="811" priority="929" stopIfTrue="1" operator="equal">
      <formula>"A"</formula>
    </cfRule>
    <cfRule type="cellIs" dxfId="810" priority="930" stopIfTrue="1" operator="equal">
      <formula>"E"</formula>
    </cfRule>
  </conditionalFormatting>
  <conditionalFormatting sqref="H214">
    <cfRule type="cellIs" dxfId="809" priority="913" stopIfTrue="1" operator="equal">
      <formula>"I"</formula>
    </cfRule>
    <cfRule type="cellIs" dxfId="808" priority="914" stopIfTrue="1" operator="equal">
      <formula>"A"</formula>
    </cfRule>
    <cfRule type="cellIs" dxfId="807" priority="915" stopIfTrue="1" operator="equal">
      <formula>"E"</formula>
    </cfRule>
  </conditionalFormatting>
  <conditionalFormatting sqref="H201">
    <cfRule type="cellIs" dxfId="806" priority="892" stopIfTrue="1" operator="equal">
      <formula>"I"</formula>
    </cfRule>
    <cfRule type="cellIs" dxfId="805" priority="893" stopIfTrue="1" operator="equal">
      <formula>"A"</formula>
    </cfRule>
    <cfRule type="cellIs" dxfId="804" priority="894" stopIfTrue="1" operator="equal">
      <formula>"E"</formula>
    </cfRule>
  </conditionalFormatting>
  <conditionalFormatting sqref="H216">
    <cfRule type="cellIs" dxfId="803" priority="925" stopIfTrue="1" operator="equal">
      <formula>"I"</formula>
    </cfRule>
    <cfRule type="cellIs" dxfId="802" priority="926" stopIfTrue="1" operator="equal">
      <formula>"A"</formula>
    </cfRule>
    <cfRule type="cellIs" dxfId="801" priority="927" stopIfTrue="1" operator="equal">
      <formula>"E"</formula>
    </cfRule>
  </conditionalFormatting>
  <conditionalFormatting sqref="H220">
    <cfRule type="cellIs" dxfId="800" priority="937" stopIfTrue="1" operator="equal">
      <formula>"I"</formula>
    </cfRule>
    <cfRule type="cellIs" dxfId="799" priority="938" stopIfTrue="1" operator="equal">
      <formula>"A"</formula>
    </cfRule>
    <cfRule type="cellIs" dxfId="798" priority="939" stopIfTrue="1" operator="equal">
      <formula>"E"</formula>
    </cfRule>
  </conditionalFormatting>
  <conditionalFormatting sqref="H206:H208">
    <cfRule type="cellIs" dxfId="797" priority="916" stopIfTrue="1" operator="equal">
      <formula>"I"</formula>
    </cfRule>
    <cfRule type="cellIs" dxfId="796" priority="917" stopIfTrue="1" operator="equal">
      <formula>"A"</formula>
    </cfRule>
    <cfRule type="cellIs" dxfId="795" priority="918" stopIfTrue="1" operator="equal">
      <formula>"E"</formula>
    </cfRule>
  </conditionalFormatting>
  <conditionalFormatting sqref="H211">
    <cfRule type="cellIs" dxfId="794" priority="955" stopIfTrue="1" operator="equal">
      <formula>"I"</formula>
    </cfRule>
    <cfRule type="cellIs" dxfId="793" priority="956" stopIfTrue="1" operator="equal">
      <formula>"A"</formula>
    </cfRule>
    <cfRule type="cellIs" dxfId="792" priority="957" stopIfTrue="1" operator="equal">
      <formula>"E"</formula>
    </cfRule>
  </conditionalFormatting>
  <conditionalFormatting sqref="H213">
    <cfRule type="cellIs" dxfId="791" priority="949" stopIfTrue="1" operator="equal">
      <formula>"I"</formula>
    </cfRule>
    <cfRule type="cellIs" dxfId="790" priority="950" stopIfTrue="1" operator="equal">
      <formula>"A"</formula>
    </cfRule>
    <cfRule type="cellIs" dxfId="789" priority="951" stopIfTrue="1" operator="equal">
      <formula>"E"</formula>
    </cfRule>
  </conditionalFormatting>
  <conditionalFormatting sqref="H219">
    <cfRule type="cellIs" dxfId="788" priority="940" stopIfTrue="1" operator="equal">
      <formula>"I"</formula>
    </cfRule>
    <cfRule type="cellIs" dxfId="787" priority="941" stopIfTrue="1" operator="equal">
      <formula>"A"</formula>
    </cfRule>
    <cfRule type="cellIs" dxfId="786" priority="942" stopIfTrue="1" operator="equal">
      <formula>"E"</formula>
    </cfRule>
  </conditionalFormatting>
  <conditionalFormatting sqref="H213">
    <cfRule type="cellIs" dxfId="785" priority="952" stopIfTrue="1" operator="equal">
      <formula>"I"</formula>
    </cfRule>
    <cfRule type="cellIs" dxfId="784" priority="953" stopIfTrue="1" operator="equal">
      <formula>"A"</formula>
    </cfRule>
    <cfRule type="cellIs" dxfId="783" priority="954" stopIfTrue="1" operator="equal">
      <formula>"E"</formula>
    </cfRule>
  </conditionalFormatting>
  <conditionalFormatting sqref="H217">
    <cfRule type="cellIs" dxfId="782" priority="946" stopIfTrue="1" operator="equal">
      <formula>"I"</formula>
    </cfRule>
    <cfRule type="cellIs" dxfId="781" priority="947" stopIfTrue="1" operator="equal">
      <formula>"A"</formula>
    </cfRule>
    <cfRule type="cellIs" dxfId="780" priority="948" stopIfTrue="1" operator="equal">
      <formula>"E"</formula>
    </cfRule>
  </conditionalFormatting>
  <conditionalFormatting sqref="H221">
    <cfRule type="cellIs" dxfId="779" priority="931" stopIfTrue="1" operator="equal">
      <formula>"I"</formula>
    </cfRule>
    <cfRule type="cellIs" dxfId="778" priority="932" stopIfTrue="1" operator="equal">
      <formula>"A"</formula>
    </cfRule>
    <cfRule type="cellIs" dxfId="777" priority="933" stopIfTrue="1" operator="equal">
      <formula>"E"</formula>
    </cfRule>
  </conditionalFormatting>
  <conditionalFormatting sqref="H209">
    <cfRule type="cellIs" dxfId="776" priority="922" stopIfTrue="1" operator="equal">
      <formula>"I"</formula>
    </cfRule>
    <cfRule type="cellIs" dxfId="775" priority="923" stopIfTrue="1" operator="equal">
      <formula>"A"</formula>
    </cfRule>
    <cfRule type="cellIs" dxfId="774" priority="924" stopIfTrue="1" operator="equal">
      <formula>"E"</formula>
    </cfRule>
  </conditionalFormatting>
  <conditionalFormatting sqref="H210">
    <cfRule type="cellIs" dxfId="773" priority="919" stopIfTrue="1" operator="equal">
      <formula>"I"</formula>
    </cfRule>
    <cfRule type="cellIs" dxfId="772" priority="920" stopIfTrue="1" operator="equal">
      <formula>"A"</formula>
    </cfRule>
    <cfRule type="cellIs" dxfId="771" priority="921" stopIfTrue="1" operator="equal">
      <formula>"E"</formula>
    </cfRule>
  </conditionalFormatting>
  <conditionalFormatting sqref="H215">
    <cfRule type="cellIs" dxfId="770" priority="907" stopIfTrue="1" operator="equal">
      <formula>"I"</formula>
    </cfRule>
    <cfRule type="cellIs" dxfId="769" priority="908" stopIfTrue="1" operator="equal">
      <formula>"A"</formula>
    </cfRule>
    <cfRule type="cellIs" dxfId="768" priority="909" stopIfTrue="1" operator="equal">
      <formula>"E"</formula>
    </cfRule>
  </conditionalFormatting>
  <conditionalFormatting sqref="H146">
    <cfRule type="cellIs" dxfId="767" priority="781" stopIfTrue="1" operator="equal">
      <formula>"I"</formula>
    </cfRule>
    <cfRule type="cellIs" dxfId="766" priority="782" stopIfTrue="1" operator="equal">
      <formula>"A"</formula>
    </cfRule>
    <cfRule type="cellIs" dxfId="765" priority="783" stopIfTrue="1" operator="equal">
      <formula>"E"</formula>
    </cfRule>
  </conditionalFormatting>
  <conditionalFormatting sqref="H146:H147">
    <cfRule type="cellIs" dxfId="764" priority="787" stopIfTrue="1" operator="equal">
      <formula>"I"</formula>
    </cfRule>
    <cfRule type="cellIs" dxfId="763" priority="788" stopIfTrue="1" operator="equal">
      <formula>"A"</formula>
    </cfRule>
    <cfRule type="cellIs" dxfId="762" priority="789" stopIfTrue="1" operator="equal">
      <formula>"E"</formula>
    </cfRule>
  </conditionalFormatting>
  <conditionalFormatting sqref="H147">
    <cfRule type="cellIs" dxfId="761" priority="784" stopIfTrue="1" operator="equal">
      <formula>"I"</formula>
    </cfRule>
    <cfRule type="cellIs" dxfId="760" priority="785" stopIfTrue="1" operator="equal">
      <formula>"A"</formula>
    </cfRule>
    <cfRule type="cellIs" dxfId="759" priority="786" stopIfTrue="1" operator="equal">
      <formula>"E"</formula>
    </cfRule>
  </conditionalFormatting>
  <conditionalFormatting sqref="H153">
    <cfRule type="cellIs" dxfId="758" priority="760" stopIfTrue="1" operator="equal">
      <formula>"I"</formula>
    </cfRule>
    <cfRule type="cellIs" dxfId="757" priority="761" stopIfTrue="1" operator="equal">
      <formula>"A"</formula>
    </cfRule>
    <cfRule type="cellIs" dxfId="756" priority="762" stopIfTrue="1" operator="equal">
      <formula>"E"</formula>
    </cfRule>
  </conditionalFormatting>
  <conditionalFormatting sqref="H155">
    <cfRule type="cellIs" dxfId="755" priority="757" stopIfTrue="1" operator="equal">
      <formula>"I"</formula>
    </cfRule>
    <cfRule type="cellIs" dxfId="754" priority="758" stopIfTrue="1" operator="equal">
      <formula>"A"</formula>
    </cfRule>
    <cfRule type="cellIs" dxfId="753" priority="759" stopIfTrue="1" operator="equal">
      <formula>"E"</formula>
    </cfRule>
  </conditionalFormatting>
  <conditionalFormatting sqref="H155">
    <cfRule type="cellIs" dxfId="752" priority="754" stopIfTrue="1" operator="equal">
      <formula>"I"</formula>
    </cfRule>
    <cfRule type="cellIs" dxfId="751" priority="755" stopIfTrue="1" operator="equal">
      <formula>"A"</formula>
    </cfRule>
    <cfRule type="cellIs" dxfId="750" priority="756" stopIfTrue="1" operator="equal">
      <formula>"E"</formula>
    </cfRule>
  </conditionalFormatting>
  <conditionalFormatting sqref="H205">
    <cfRule type="cellIs" dxfId="749" priority="874" stopIfTrue="1" operator="equal">
      <formula>"I"</formula>
    </cfRule>
    <cfRule type="cellIs" dxfId="748" priority="875" stopIfTrue="1" operator="equal">
      <formula>"A"</formula>
    </cfRule>
    <cfRule type="cellIs" dxfId="747" priority="876" stopIfTrue="1" operator="equal">
      <formula>"E"</formula>
    </cfRule>
  </conditionalFormatting>
  <conditionalFormatting sqref="H168">
    <cfRule type="cellIs" dxfId="746" priority="715" stopIfTrue="1" operator="equal">
      <formula>"I"</formula>
    </cfRule>
    <cfRule type="cellIs" dxfId="745" priority="716" stopIfTrue="1" operator="equal">
      <formula>"A"</formula>
    </cfRule>
    <cfRule type="cellIs" dxfId="744" priority="717" stopIfTrue="1" operator="equal">
      <formula>"E"</formula>
    </cfRule>
  </conditionalFormatting>
  <conditionalFormatting sqref="H205">
    <cfRule type="cellIs" dxfId="743" priority="877" stopIfTrue="1" operator="equal">
      <formula>"I"</formula>
    </cfRule>
    <cfRule type="cellIs" dxfId="742" priority="878" stopIfTrue="1" operator="equal">
      <formula>"A"</formula>
    </cfRule>
    <cfRule type="cellIs" dxfId="741" priority="879" stopIfTrue="1" operator="equal">
      <formula>"E"</formula>
    </cfRule>
  </conditionalFormatting>
  <conditionalFormatting sqref="H157">
    <cfRule type="cellIs" dxfId="740" priority="730" stopIfTrue="1" operator="equal">
      <formula>"I"</formula>
    </cfRule>
    <cfRule type="cellIs" dxfId="739" priority="731" stopIfTrue="1" operator="equal">
      <formula>"A"</formula>
    </cfRule>
    <cfRule type="cellIs" dxfId="738" priority="732" stopIfTrue="1" operator="equal">
      <formula>"E"</formula>
    </cfRule>
  </conditionalFormatting>
  <conditionalFormatting sqref="H167">
    <cfRule type="cellIs" dxfId="737" priority="721" stopIfTrue="1" operator="equal">
      <formula>"I"</formula>
    </cfRule>
    <cfRule type="cellIs" dxfId="736" priority="722" stopIfTrue="1" operator="equal">
      <formula>"A"</formula>
    </cfRule>
    <cfRule type="cellIs" dxfId="735" priority="723" stopIfTrue="1" operator="equal">
      <formula>"E"</formula>
    </cfRule>
  </conditionalFormatting>
  <conditionalFormatting sqref="H173:H174">
    <cfRule type="cellIs" dxfId="734" priority="703" stopIfTrue="1" operator="equal">
      <formula>"I"</formula>
    </cfRule>
    <cfRule type="cellIs" dxfId="733" priority="704" stopIfTrue="1" operator="equal">
      <formula>"A"</formula>
    </cfRule>
    <cfRule type="cellIs" dxfId="732" priority="705" stopIfTrue="1" operator="equal">
      <formula>"E"</formula>
    </cfRule>
  </conditionalFormatting>
  <conditionalFormatting sqref="H160">
    <cfRule type="cellIs" dxfId="731" priority="742" stopIfTrue="1" operator="equal">
      <formula>"I"</formula>
    </cfRule>
    <cfRule type="cellIs" dxfId="730" priority="743" stopIfTrue="1" operator="equal">
      <formula>"A"</formula>
    </cfRule>
    <cfRule type="cellIs" dxfId="729" priority="744" stopIfTrue="1" operator="equal">
      <formula>"E"</formula>
    </cfRule>
  </conditionalFormatting>
  <conditionalFormatting sqref="H194">
    <cfRule type="cellIs" dxfId="728" priority="868" stopIfTrue="1" operator="equal">
      <formula>"I"</formula>
    </cfRule>
    <cfRule type="cellIs" dxfId="727" priority="869" stopIfTrue="1" operator="equal">
      <formula>"A"</formula>
    </cfRule>
    <cfRule type="cellIs" dxfId="726" priority="870" stopIfTrue="1" operator="equal">
      <formula>"E"</formula>
    </cfRule>
  </conditionalFormatting>
  <conditionalFormatting sqref="H166">
    <cfRule type="cellIs" dxfId="725" priority="718" stopIfTrue="1" operator="equal">
      <formula>"I"</formula>
    </cfRule>
    <cfRule type="cellIs" dxfId="724" priority="719" stopIfTrue="1" operator="equal">
      <formula>"A"</formula>
    </cfRule>
    <cfRule type="cellIs" dxfId="723" priority="720" stopIfTrue="1" operator="equal">
      <formula>"E"</formula>
    </cfRule>
  </conditionalFormatting>
  <conditionalFormatting sqref="H175">
    <cfRule type="cellIs" dxfId="722" priority="691" stopIfTrue="1" operator="equal">
      <formula>"I"</formula>
    </cfRule>
    <cfRule type="cellIs" dxfId="721" priority="692" stopIfTrue="1" operator="equal">
      <formula>"A"</formula>
    </cfRule>
    <cfRule type="cellIs" dxfId="720" priority="693" stopIfTrue="1" operator="equal">
      <formula>"E"</formula>
    </cfRule>
  </conditionalFormatting>
  <conditionalFormatting sqref="H158">
    <cfRule type="cellIs" dxfId="719" priority="727" stopIfTrue="1" operator="equal">
      <formula>"I"</formula>
    </cfRule>
    <cfRule type="cellIs" dxfId="718" priority="728" stopIfTrue="1" operator="equal">
      <formula>"A"</formula>
    </cfRule>
    <cfRule type="cellIs" dxfId="717" priority="729" stopIfTrue="1" operator="equal">
      <formula>"E"</formula>
    </cfRule>
  </conditionalFormatting>
  <conditionalFormatting sqref="H212">
    <cfRule type="cellIs" dxfId="716" priority="850" stopIfTrue="1" operator="equal">
      <formula>"I"</formula>
    </cfRule>
    <cfRule type="cellIs" dxfId="715" priority="851" stopIfTrue="1" operator="equal">
      <formula>"A"</formula>
    </cfRule>
    <cfRule type="cellIs" dxfId="714" priority="852" stopIfTrue="1" operator="equal">
      <formula>"E"</formula>
    </cfRule>
  </conditionalFormatting>
  <conditionalFormatting sqref="H152">
    <cfRule type="cellIs" dxfId="713" priority="748" stopIfTrue="1" operator="equal">
      <formula>"I"</formula>
    </cfRule>
    <cfRule type="cellIs" dxfId="712" priority="749" stopIfTrue="1" operator="equal">
      <formula>"A"</formula>
    </cfRule>
    <cfRule type="cellIs" dxfId="711" priority="750" stopIfTrue="1" operator="equal">
      <formula>"E"</formula>
    </cfRule>
  </conditionalFormatting>
  <conditionalFormatting sqref="H159">
    <cfRule type="cellIs" dxfId="710" priority="739" stopIfTrue="1" operator="equal">
      <formula>"I"</formula>
    </cfRule>
    <cfRule type="cellIs" dxfId="709" priority="740" stopIfTrue="1" operator="equal">
      <formula>"A"</formula>
    </cfRule>
    <cfRule type="cellIs" dxfId="708" priority="741" stopIfTrue="1" operator="equal">
      <formula>"E"</formula>
    </cfRule>
  </conditionalFormatting>
  <conditionalFormatting sqref="H159:H160">
    <cfRule type="cellIs" dxfId="707" priority="745" stopIfTrue="1" operator="equal">
      <formula>"I"</formula>
    </cfRule>
    <cfRule type="cellIs" dxfId="706" priority="746" stopIfTrue="1" operator="equal">
      <formula>"A"</formula>
    </cfRule>
    <cfRule type="cellIs" dxfId="705" priority="747" stopIfTrue="1" operator="equal">
      <formula>"E"</formula>
    </cfRule>
  </conditionalFormatting>
  <conditionalFormatting sqref="H164">
    <cfRule type="cellIs" dxfId="704" priority="709" stopIfTrue="1" operator="equal">
      <formula>"I"</formula>
    </cfRule>
    <cfRule type="cellIs" dxfId="703" priority="710" stopIfTrue="1" operator="equal">
      <formula>"A"</formula>
    </cfRule>
    <cfRule type="cellIs" dxfId="702" priority="711" stopIfTrue="1" operator="equal">
      <formula>"E"</formula>
    </cfRule>
  </conditionalFormatting>
  <conditionalFormatting sqref="H161">
    <cfRule type="cellIs" dxfId="701" priority="736" stopIfTrue="1" operator="equal">
      <formula>"I"</formula>
    </cfRule>
    <cfRule type="cellIs" dxfId="700" priority="737" stopIfTrue="1" operator="equal">
      <formula>"A"</formula>
    </cfRule>
    <cfRule type="cellIs" dxfId="699" priority="738" stopIfTrue="1" operator="equal">
      <formula>"E"</formula>
    </cfRule>
  </conditionalFormatting>
  <conditionalFormatting sqref="H161">
    <cfRule type="cellIs" dxfId="698" priority="733" stopIfTrue="1" operator="equal">
      <formula>"I"</formula>
    </cfRule>
    <cfRule type="cellIs" dxfId="697" priority="734" stopIfTrue="1" operator="equal">
      <formula>"A"</formula>
    </cfRule>
    <cfRule type="cellIs" dxfId="696" priority="735" stopIfTrue="1" operator="equal">
      <formula>"E"</formula>
    </cfRule>
  </conditionalFormatting>
  <conditionalFormatting sqref="H168">
    <cfRule type="cellIs" dxfId="695" priority="712" stopIfTrue="1" operator="equal">
      <formula>"I"</formula>
    </cfRule>
    <cfRule type="cellIs" dxfId="694" priority="713" stopIfTrue="1" operator="equal">
      <formula>"A"</formula>
    </cfRule>
    <cfRule type="cellIs" dxfId="693" priority="714" stopIfTrue="1" operator="equal">
      <formula>"E"</formula>
    </cfRule>
  </conditionalFormatting>
  <conditionalFormatting sqref="H175">
    <cfRule type="cellIs" dxfId="692" priority="694" stopIfTrue="1" operator="equal">
      <formula>"I"</formula>
    </cfRule>
    <cfRule type="cellIs" dxfId="691" priority="695" stopIfTrue="1" operator="equal">
      <formula>"A"</formula>
    </cfRule>
    <cfRule type="cellIs" dxfId="690" priority="696" stopIfTrue="1" operator="equal">
      <formula>"E"</formula>
    </cfRule>
  </conditionalFormatting>
  <conditionalFormatting sqref="H166:H167">
    <cfRule type="cellIs" dxfId="689" priority="724" stopIfTrue="1" operator="equal">
      <formula>"I"</formula>
    </cfRule>
    <cfRule type="cellIs" dxfId="688" priority="725" stopIfTrue="1" operator="equal">
      <formula>"A"</formula>
    </cfRule>
    <cfRule type="cellIs" dxfId="687" priority="726" stopIfTrue="1" operator="equal">
      <formula>"E"</formula>
    </cfRule>
  </conditionalFormatting>
  <conditionalFormatting sqref="H165">
    <cfRule type="cellIs" dxfId="686" priority="706" stopIfTrue="1" operator="equal">
      <formula>"I"</formula>
    </cfRule>
    <cfRule type="cellIs" dxfId="685" priority="707" stopIfTrue="1" operator="equal">
      <formula>"A"</formula>
    </cfRule>
    <cfRule type="cellIs" dxfId="684" priority="708" stopIfTrue="1" operator="equal">
      <formula>"E"</formula>
    </cfRule>
  </conditionalFormatting>
  <conditionalFormatting sqref="H174">
    <cfRule type="cellIs" dxfId="683" priority="700" stopIfTrue="1" operator="equal">
      <formula>"I"</formula>
    </cfRule>
    <cfRule type="cellIs" dxfId="682" priority="701" stopIfTrue="1" operator="equal">
      <formula>"A"</formula>
    </cfRule>
    <cfRule type="cellIs" dxfId="681" priority="702" stopIfTrue="1" operator="equal">
      <formula>"E"</formula>
    </cfRule>
  </conditionalFormatting>
  <conditionalFormatting sqref="H173">
    <cfRule type="cellIs" dxfId="680" priority="697" stopIfTrue="1" operator="equal">
      <formula>"I"</formula>
    </cfRule>
    <cfRule type="cellIs" dxfId="679" priority="698" stopIfTrue="1" operator="equal">
      <formula>"A"</formula>
    </cfRule>
    <cfRule type="cellIs" dxfId="678" priority="699" stopIfTrue="1" operator="equal">
      <formula>"E"</formula>
    </cfRule>
  </conditionalFormatting>
  <conditionalFormatting sqref="H148">
    <cfRule type="cellIs" dxfId="677" priority="778" stopIfTrue="1" operator="equal">
      <formula>"I"</formula>
    </cfRule>
    <cfRule type="cellIs" dxfId="676" priority="779" stopIfTrue="1" operator="equal">
      <formula>"A"</formula>
    </cfRule>
    <cfRule type="cellIs" dxfId="675" priority="780" stopIfTrue="1" operator="equal">
      <formula>"E"</formula>
    </cfRule>
  </conditionalFormatting>
  <conditionalFormatting sqref="H148">
    <cfRule type="cellIs" dxfId="674" priority="775" stopIfTrue="1" operator="equal">
      <formula>"I"</formula>
    </cfRule>
    <cfRule type="cellIs" dxfId="673" priority="776" stopIfTrue="1" operator="equal">
      <formula>"A"</formula>
    </cfRule>
    <cfRule type="cellIs" dxfId="672" priority="777" stopIfTrue="1" operator="equal">
      <formula>"E"</formula>
    </cfRule>
  </conditionalFormatting>
  <conditionalFormatting sqref="H144">
    <cfRule type="cellIs" dxfId="671" priority="772" stopIfTrue="1" operator="equal">
      <formula>"I"</formula>
    </cfRule>
    <cfRule type="cellIs" dxfId="670" priority="773" stopIfTrue="1" operator="equal">
      <formula>"A"</formula>
    </cfRule>
    <cfRule type="cellIs" dxfId="669" priority="774" stopIfTrue="1" operator="equal">
      <formula>"E"</formula>
    </cfRule>
  </conditionalFormatting>
  <conditionalFormatting sqref="H145">
    <cfRule type="cellIs" dxfId="668" priority="769" stopIfTrue="1" operator="equal">
      <formula>"I"</formula>
    </cfRule>
    <cfRule type="cellIs" dxfId="667" priority="770" stopIfTrue="1" operator="equal">
      <formula>"A"</formula>
    </cfRule>
    <cfRule type="cellIs" dxfId="666" priority="771" stopIfTrue="1" operator="equal">
      <formula>"E"</formula>
    </cfRule>
  </conditionalFormatting>
  <conditionalFormatting sqref="H154">
    <cfRule type="cellIs" dxfId="665" priority="763" stopIfTrue="1" operator="equal">
      <formula>"I"</formula>
    </cfRule>
    <cfRule type="cellIs" dxfId="664" priority="764" stopIfTrue="1" operator="equal">
      <formula>"A"</formula>
    </cfRule>
    <cfRule type="cellIs" dxfId="663" priority="765" stopIfTrue="1" operator="equal">
      <formula>"E"</formula>
    </cfRule>
  </conditionalFormatting>
  <conditionalFormatting sqref="H153:H154">
    <cfRule type="cellIs" dxfId="662" priority="766" stopIfTrue="1" operator="equal">
      <formula>"I"</formula>
    </cfRule>
    <cfRule type="cellIs" dxfId="661" priority="767" stopIfTrue="1" operator="equal">
      <formula>"A"</formula>
    </cfRule>
    <cfRule type="cellIs" dxfId="660" priority="768" stopIfTrue="1" operator="equal">
      <formula>"E"</formula>
    </cfRule>
  </conditionalFormatting>
  <conditionalFormatting sqref="H151">
    <cfRule type="cellIs" dxfId="659" priority="751" stopIfTrue="1" operator="equal">
      <formula>"I"</formula>
    </cfRule>
    <cfRule type="cellIs" dxfId="658" priority="752" stopIfTrue="1" operator="equal">
      <formula>"A"</formula>
    </cfRule>
    <cfRule type="cellIs" dxfId="657" priority="753" stopIfTrue="1" operator="equal">
      <formula>"E"</formula>
    </cfRule>
  </conditionalFormatting>
  <conditionalFormatting sqref="H171">
    <cfRule type="cellIs" dxfId="656" priority="688" stopIfTrue="1" operator="equal">
      <formula>"I"</formula>
    </cfRule>
    <cfRule type="cellIs" dxfId="655" priority="689" stopIfTrue="1" operator="equal">
      <formula>"A"</formula>
    </cfRule>
    <cfRule type="cellIs" dxfId="654" priority="690" stopIfTrue="1" operator="equal">
      <formula>"E"</formula>
    </cfRule>
  </conditionalFormatting>
  <conditionalFormatting sqref="H172">
    <cfRule type="cellIs" dxfId="653" priority="685" stopIfTrue="1" operator="equal">
      <formula>"I"</formula>
    </cfRule>
    <cfRule type="cellIs" dxfId="652" priority="686" stopIfTrue="1" operator="equal">
      <formula>"A"</formula>
    </cfRule>
    <cfRule type="cellIs" dxfId="651" priority="687" stopIfTrue="1" operator="equal">
      <formula>"E"</formula>
    </cfRule>
  </conditionalFormatting>
  <conditionalFormatting sqref="H183">
    <cfRule type="cellIs" dxfId="650" priority="673" stopIfTrue="1" operator="equal">
      <formula>"I"</formula>
    </cfRule>
    <cfRule type="cellIs" dxfId="649" priority="674" stopIfTrue="1" operator="equal">
      <formula>"A"</formula>
    </cfRule>
    <cfRule type="cellIs" dxfId="648" priority="675" stopIfTrue="1" operator="equal">
      <formula>"E"</formula>
    </cfRule>
  </conditionalFormatting>
  <conditionalFormatting sqref="H183">
    <cfRule type="cellIs" dxfId="647" priority="670" stopIfTrue="1" operator="equal">
      <formula>"I"</formula>
    </cfRule>
    <cfRule type="cellIs" dxfId="646" priority="671" stopIfTrue="1" operator="equal">
      <formula>"A"</formula>
    </cfRule>
    <cfRule type="cellIs" dxfId="645" priority="672" stopIfTrue="1" operator="equal">
      <formula>"E"</formula>
    </cfRule>
  </conditionalFormatting>
  <conditionalFormatting sqref="H182">
    <cfRule type="cellIs" dxfId="644" priority="679" stopIfTrue="1" operator="equal">
      <formula>"I"</formula>
    </cfRule>
    <cfRule type="cellIs" dxfId="643" priority="680" stopIfTrue="1" operator="equal">
      <formula>"A"</formula>
    </cfRule>
    <cfRule type="cellIs" dxfId="642" priority="681" stopIfTrue="1" operator="equal">
      <formula>"E"</formula>
    </cfRule>
  </conditionalFormatting>
  <conditionalFormatting sqref="H181">
    <cfRule type="cellIs" dxfId="641" priority="676" stopIfTrue="1" operator="equal">
      <formula>"I"</formula>
    </cfRule>
    <cfRule type="cellIs" dxfId="640" priority="677" stopIfTrue="1" operator="equal">
      <formula>"A"</formula>
    </cfRule>
    <cfRule type="cellIs" dxfId="639" priority="678" stopIfTrue="1" operator="equal">
      <formula>"E"</formula>
    </cfRule>
  </conditionalFormatting>
  <conditionalFormatting sqref="H181:H182">
    <cfRule type="cellIs" dxfId="638" priority="682" stopIfTrue="1" operator="equal">
      <formula>"I"</formula>
    </cfRule>
    <cfRule type="cellIs" dxfId="637" priority="683" stopIfTrue="1" operator="equal">
      <formula>"A"</formula>
    </cfRule>
    <cfRule type="cellIs" dxfId="636" priority="684" stopIfTrue="1" operator="equal">
      <formula>"E"</formula>
    </cfRule>
  </conditionalFormatting>
  <conditionalFormatting sqref="H179">
    <cfRule type="cellIs" dxfId="635" priority="667" stopIfTrue="1" operator="equal">
      <formula>"I"</formula>
    </cfRule>
    <cfRule type="cellIs" dxfId="634" priority="668" stopIfTrue="1" operator="equal">
      <formula>"A"</formula>
    </cfRule>
    <cfRule type="cellIs" dxfId="633" priority="669" stopIfTrue="1" operator="equal">
      <formula>"E"</formula>
    </cfRule>
  </conditionalFormatting>
  <conditionalFormatting sqref="H180">
    <cfRule type="cellIs" dxfId="632" priority="664" stopIfTrue="1" operator="equal">
      <formula>"I"</formula>
    </cfRule>
    <cfRule type="cellIs" dxfId="631" priority="665" stopIfTrue="1" operator="equal">
      <formula>"A"</formula>
    </cfRule>
    <cfRule type="cellIs" dxfId="630" priority="666" stopIfTrue="1" operator="equal">
      <formula>"E"</formula>
    </cfRule>
  </conditionalFormatting>
  <conditionalFormatting sqref="H193">
    <cfRule type="cellIs" dxfId="629" priority="652" stopIfTrue="1" operator="equal">
      <formula>"I"</formula>
    </cfRule>
    <cfRule type="cellIs" dxfId="628" priority="653" stopIfTrue="1" operator="equal">
      <formula>"A"</formula>
    </cfRule>
    <cfRule type="cellIs" dxfId="627" priority="654" stopIfTrue="1" operator="equal">
      <formula>"E"</formula>
    </cfRule>
  </conditionalFormatting>
  <conditionalFormatting sqref="H193">
    <cfRule type="cellIs" dxfId="626" priority="649" stopIfTrue="1" operator="equal">
      <formula>"I"</formula>
    </cfRule>
    <cfRule type="cellIs" dxfId="625" priority="650" stopIfTrue="1" operator="equal">
      <formula>"A"</formula>
    </cfRule>
    <cfRule type="cellIs" dxfId="624" priority="651" stopIfTrue="1" operator="equal">
      <formula>"E"</formula>
    </cfRule>
  </conditionalFormatting>
  <conditionalFormatting sqref="H192">
    <cfRule type="cellIs" dxfId="623" priority="658" stopIfTrue="1" operator="equal">
      <formula>"I"</formula>
    </cfRule>
    <cfRule type="cellIs" dxfId="622" priority="659" stopIfTrue="1" operator="equal">
      <formula>"A"</formula>
    </cfRule>
    <cfRule type="cellIs" dxfId="621" priority="660" stopIfTrue="1" operator="equal">
      <formula>"E"</formula>
    </cfRule>
  </conditionalFormatting>
  <conditionalFormatting sqref="H191">
    <cfRule type="cellIs" dxfId="620" priority="655" stopIfTrue="1" operator="equal">
      <formula>"I"</formula>
    </cfRule>
    <cfRule type="cellIs" dxfId="619" priority="656" stopIfTrue="1" operator="equal">
      <formula>"A"</formula>
    </cfRule>
    <cfRule type="cellIs" dxfId="618" priority="657" stopIfTrue="1" operator="equal">
      <formula>"E"</formula>
    </cfRule>
  </conditionalFormatting>
  <conditionalFormatting sqref="H191:H192">
    <cfRule type="cellIs" dxfId="617" priority="661" stopIfTrue="1" operator="equal">
      <formula>"I"</formula>
    </cfRule>
    <cfRule type="cellIs" dxfId="616" priority="662" stopIfTrue="1" operator="equal">
      <formula>"A"</formula>
    </cfRule>
    <cfRule type="cellIs" dxfId="615" priority="663" stopIfTrue="1" operator="equal">
      <formula>"E"</formula>
    </cfRule>
  </conditionalFormatting>
  <conditionalFormatting sqref="H189">
    <cfRule type="cellIs" dxfId="614" priority="646" stopIfTrue="1" operator="equal">
      <formula>"I"</formula>
    </cfRule>
    <cfRule type="cellIs" dxfId="613" priority="647" stopIfTrue="1" operator="equal">
      <formula>"A"</formula>
    </cfRule>
    <cfRule type="cellIs" dxfId="612" priority="648" stopIfTrue="1" operator="equal">
      <formula>"E"</formula>
    </cfRule>
  </conditionalFormatting>
  <conditionalFormatting sqref="H190">
    <cfRule type="cellIs" dxfId="611" priority="643" stopIfTrue="1" operator="equal">
      <formula>"I"</formula>
    </cfRule>
    <cfRule type="cellIs" dxfId="610" priority="644" stopIfTrue="1" operator="equal">
      <formula>"A"</formula>
    </cfRule>
    <cfRule type="cellIs" dxfId="609" priority="645" stopIfTrue="1" operator="equal">
      <formula>"E"</formula>
    </cfRule>
  </conditionalFormatting>
  <conditionalFormatting sqref="H200">
    <cfRule type="cellIs" dxfId="608" priority="631" stopIfTrue="1" operator="equal">
      <formula>"I"</formula>
    </cfRule>
    <cfRule type="cellIs" dxfId="607" priority="632" stopIfTrue="1" operator="equal">
      <formula>"A"</formula>
    </cfRule>
    <cfRule type="cellIs" dxfId="606" priority="633" stopIfTrue="1" operator="equal">
      <formula>"E"</formula>
    </cfRule>
  </conditionalFormatting>
  <conditionalFormatting sqref="H200">
    <cfRule type="cellIs" dxfId="605" priority="628" stopIfTrue="1" operator="equal">
      <formula>"I"</formula>
    </cfRule>
    <cfRule type="cellIs" dxfId="604" priority="629" stopIfTrue="1" operator="equal">
      <formula>"A"</formula>
    </cfRule>
    <cfRule type="cellIs" dxfId="603" priority="630" stopIfTrue="1" operator="equal">
      <formula>"E"</formula>
    </cfRule>
  </conditionalFormatting>
  <conditionalFormatting sqref="H199">
    <cfRule type="cellIs" dxfId="602" priority="637" stopIfTrue="1" operator="equal">
      <formula>"I"</formula>
    </cfRule>
    <cfRule type="cellIs" dxfId="601" priority="638" stopIfTrue="1" operator="equal">
      <formula>"A"</formula>
    </cfRule>
    <cfRule type="cellIs" dxfId="600" priority="639" stopIfTrue="1" operator="equal">
      <formula>"E"</formula>
    </cfRule>
  </conditionalFormatting>
  <conditionalFormatting sqref="H198">
    <cfRule type="cellIs" dxfId="599" priority="634" stopIfTrue="1" operator="equal">
      <formula>"I"</formula>
    </cfRule>
    <cfRule type="cellIs" dxfId="598" priority="635" stopIfTrue="1" operator="equal">
      <formula>"A"</formula>
    </cfRule>
    <cfRule type="cellIs" dxfId="597" priority="636" stopIfTrue="1" operator="equal">
      <formula>"E"</formula>
    </cfRule>
  </conditionalFormatting>
  <conditionalFormatting sqref="H198:H199">
    <cfRule type="cellIs" dxfId="596" priority="640" stopIfTrue="1" operator="equal">
      <formula>"I"</formula>
    </cfRule>
    <cfRule type="cellIs" dxfId="595" priority="641" stopIfTrue="1" operator="equal">
      <formula>"A"</formula>
    </cfRule>
    <cfRule type="cellIs" dxfId="594" priority="642" stopIfTrue="1" operator="equal">
      <formula>"E"</formula>
    </cfRule>
  </conditionalFormatting>
  <conditionalFormatting sqref="H284">
    <cfRule type="cellIs" dxfId="593" priority="526" stopIfTrue="1" operator="equal">
      <formula>"I"</formula>
    </cfRule>
    <cfRule type="cellIs" dxfId="592" priority="527" stopIfTrue="1" operator="equal">
      <formula>"A"</formula>
    </cfRule>
    <cfRule type="cellIs" dxfId="591" priority="528" stopIfTrue="1" operator="equal">
      <formula>"E"</formula>
    </cfRule>
  </conditionalFormatting>
  <conditionalFormatting sqref="H197">
    <cfRule type="cellIs" dxfId="590" priority="622" stopIfTrue="1" operator="equal">
      <formula>"I"</formula>
    </cfRule>
    <cfRule type="cellIs" dxfId="589" priority="623" stopIfTrue="1" operator="equal">
      <formula>"A"</formula>
    </cfRule>
    <cfRule type="cellIs" dxfId="588" priority="624" stopIfTrue="1" operator="equal">
      <formula>"E"</formula>
    </cfRule>
  </conditionalFormatting>
  <conditionalFormatting sqref="H292">
    <cfRule type="cellIs" dxfId="587" priority="511" stopIfTrue="1" operator="equal">
      <formula>"I"</formula>
    </cfRule>
    <cfRule type="cellIs" dxfId="586" priority="512" stopIfTrue="1" operator="equal">
      <formula>"A"</formula>
    </cfRule>
    <cfRule type="cellIs" dxfId="585" priority="513" stopIfTrue="1" operator="equal">
      <formula>"E"</formula>
    </cfRule>
  </conditionalFormatting>
  <conditionalFormatting sqref="H292">
    <cfRule type="cellIs" dxfId="584" priority="508" stopIfTrue="1" operator="equal">
      <formula>"I"</formula>
    </cfRule>
    <cfRule type="cellIs" dxfId="583" priority="509" stopIfTrue="1" operator="equal">
      <formula>"A"</formula>
    </cfRule>
    <cfRule type="cellIs" dxfId="582" priority="510" stopIfTrue="1" operator="equal">
      <formula>"E"</formula>
    </cfRule>
  </conditionalFormatting>
  <conditionalFormatting sqref="H291">
    <cfRule type="cellIs" dxfId="581" priority="517" stopIfTrue="1" operator="equal">
      <formula>"I"</formula>
    </cfRule>
    <cfRule type="cellIs" dxfId="580" priority="518" stopIfTrue="1" operator="equal">
      <formula>"A"</formula>
    </cfRule>
    <cfRule type="cellIs" dxfId="579" priority="519" stopIfTrue="1" operator="equal">
      <formula>"E"</formula>
    </cfRule>
  </conditionalFormatting>
  <conditionalFormatting sqref="H290">
    <cfRule type="cellIs" dxfId="578" priority="514" stopIfTrue="1" operator="equal">
      <formula>"I"</formula>
    </cfRule>
    <cfRule type="cellIs" dxfId="577" priority="515" stopIfTrue="1" operator="equal">
      <formula>"A"</formula>
    </cfRule>
    <cfRule type="cellIs" dxfId="576" priority="516" stopIfTrue="1" operator="equal">
      <formula>"E"</formula>
    </cfRule>
  </conditionalFormatting>
  <conditionalFormatting sqref="H227:H228">
    <cfRule type="cellIs" dxfId="575" priority="619" stopIfTrue="1" operator="equal">
      <formula>"I"</formula>
    </cfRule>
    <cfRule type="cellIs" dxfId="574" priority="620" stopIfTrue="1" operator="equal">
      <formula>"A"</formula>
    </cfRule>
    <cfRule type="cellIs" dxfId="573" priority="621" stopIfTrue="1" operator="equal">
      <formula>"E"</formula>
    </cfRule>
  </conditionalFormatting>
  <conditionalFormatting sqref="H225">
    <cfRule type="cellIs" dxfId="572" priority="604" stopIfTrue="1" operator="equal">
      <formula>"I"</formula>
    </cfRule>
    <cfRule type="cellIs" dxfId="571" priority="605" stopIfTrue="1" operator="equal">
      <formula>"A"</formula>
    </cfRule>
    <cfRule type="cellIs" dxfId="570" priority="606" stopIfTrue="1" operator="equal">
      <formula>"E"</formula>
    </cfRule>
  </conditionalFormatting>
  <conditionalFormatting sqref="H226">
    <cfRule type="cellIs" dxfId="569" priority="601" stopIfTrue="1" operator="equal">
      <formula>"I"</formula>
    </cfRule>
    <cfRule type="cellIs" dxfId="568" priority="602" stopIfTrue="1" operator="equal">
      <formula>"A"</formula>
    </cfRule>
    <cfRule type="cellIs" dxfId="567" priority="603" stopIfTrue="1" operator="equal">
      <formula>"E"</formula>
    </cfRule>
  </conditionalFormatting>
  <conditionalFormatting sqref="H264">
    <cfRule type="cellIs" dxfId="566" priority="598" stopIfTrue="1" operator="equal">
      <formula>"I"</formula>
    </cfRule>
    <cfRule type="cellIs" dxfId="565" priority="599" stopIfTrue="1" operator="equal">
      <formula>"A"</formula>
    </cfRule>
    <cfRule type="cellIs" dxfId="564" priority="600" stopIfTrue="1" operator="equal">
      <formula>"E"</formula>
    </cfRule>
  </conditionalFormatting>
  <conditionalFormatting sqref="H265">
    <cfRule type="cellIs" dxfId="563" priority="595" stopIfTrue="1" operator="equal">
      <formula>"I"</formula>
    </cfRule>
    <cfRule type="cellIs" dxfId="562" priority="596" stopIfTrue="1" operator="equal">
      <formula>"A"</formula>
    </cfRule>
    <cfRule type="cellIs" dxfId="561" priority="597" stopIfTrue="1" operator="equal">
      <formula>"E"</formula>
    </cfRule>
  </conditionalFormatting>
  <conditionalFormatting sqref="H265">
    <cfRule type="cellIs" dxfId="560" priority="592" stopIfTrue="1" operator="equal">
      <formula>"I"</formula>
    </cfRule>
    <cfRule type="cellIs" dxfId="559" priority="593" stopIfTrue="1" operator="equal">
      <formula>"A"</formula>
    </cfRule>
    <cfRule type="cellIs" dxfId="558" priority="594" stopIfTrue="1" operator="equal">
      <formula>"E"</formula>
    </cfRule>
  </conditionalFormatting>
  <conditionalFormatting sqref="H267">
    <cfRule type="cellIs" dxfId="557" priority="589" stopIfTrue="1" operator="equal">
      <formula>"I"</formula>
    </cfRule>
    <cfRule type="cellIs" dxfId="556" priority="590" stopIfTrue="1" operator="equal">
      <formula>"A"</formula>
    </cfRule>
    <cfRule type="cellIs" dxfId="555" priority="591" stopIfTrue="1" operator="equal">
      <formula>"E"</formula>
    </cfRule>
  </conditionalFormatting>
  <conditionalFormatting sqref="H267">
    <cfRule type="cellIs" dxfId="554" priority="586" stopIfTrue="1" operator="equal">
      <formula>"I"</formula>
    </cfRule>
    <cfRule type="cellIs" dxfId="553" priority="587" stopIfTrue="1" operator="equal">
      <formula>"A"</formula>
    </cfRule>
    <cfRule type="cellIs" dxfId="552" priority="588" stopIfTrue="1" operator="equal">
      <formula>"E"</formula>
    </cfRule>
  </conditionalFormatting>
  <conditionalFormatting sqref="H268">
    <cfRule type="cellIs" dxfId="551" priority="583" stopIfTrue="1" operator="equal">
      <formula>"I"</formula>
    </cfRule>
    <cfRule type="cellIs" dxfId="550" priority="584" stopIfTrue="1" operator="equal">
      <formula>"A"</formula>
    </cfRule>
    <cfRule type="cellIs" dxfId="549" priority="585" stopIfTrue="1" operator="equal">
      <formula>"E"</formula>
    </cfRule>
  </conditionalFormatting>
  <conditionalFormatting sqref="H268">
    <cfRule type="cellIs" dxfId="548" priority="580" stopIfTrue="1" operator="equal">
      <formula>"I"</formula>
    </cfRule>
    <cfRule type="cellIs" dxfId="547" priority="581" stopIfTrue="1" operator="equal">
      <formula>"A"</formula>
    </cfRule>
    <cfRule type="cellIs" dxfId="546" priority="582" stopIfTrue="1" operator="equal">
      <formula>"E"</formula>
    </cfRule>
  </conditionalFormatting>
  <conditionalFormatting sqref="H270">
    <cfRule type="cellIs" dxfId="545" priority="574" stopIfTrue="1" operator="equal">
      <formula>"I"</formula>
    </cfRule>
    <cfRule type="cellIs" dxfId="544" priority="575" stopIfTrue="1" operator="equal">
      <formula>"A"</formula>
    </cfRule>
    <cfRule type="cellIs" dxfId="543" priority="576" stopIfTrue="1" operator="equal">
      <formula>"E"</formula>
    </cfRule>
  </conditionalFormatting>
  <conditionalFormatting sqref="H270">
    <cfRule type="cellIs" dxfId="542" priority="571" stopIfTrue="1" operator="equal">
      <formula>"I"</formula>
    </cfRule>
    <cfRule type="cellIs" dxfId="541" priority="572" stopIfTrue="1" operator="equal">
      <formula>"A"</formula>
    </cfRule>
    <cfRule type="cellIs" dxfId="540" priority="573" stopIfTrue="1" operator="equal">
      <formula>"E"</formula>
    </cfRule>
  </conditionalFormatting>
  <conditionalFormatting sqref="H269">
    <cfRule type="cellIs" dxfId="539" priority="568" stopIfTrue="1" operator="equal">
      <formula>"I"</formula>
    </cfRule>
    <cfRule type="cellIs" dxfId="538" priority="569" stopIfTrue="1" operator="equal">
      <formula>"A"</formula>
    </cfRule>
    <cfRule type="cellIs" dxfId="537" priority="570" stopIfTrue="1" operator="equal">
      <formula>"E"</formula>
    </cfRule>
  </conditionalFormatting>
  <conditionalFormatting sqref="H273">
    <cfRule type="cellIs" dxfId="536" priority="559" stopIfTrue="1" operator="equal">
      <formula>"I"</formula>
    </cfRule>
    <cfRule type="cellIs" dxfId="535" priority="560" stopIfTrue="1" operator="equal">
      <formula>"A"</formula>
    </cfRule>
    <cfRule type="cellIs" dxfId="534" priority="561" stopIfTrue="1" operator="equal">
      <formula>"E"</formula>
    </cfRule>
  </conditionalFormatting>
  <conditionalFormatting sqref="H276">
    <cfRule type="cellIs" dxfId="533" priority="556" stopIfTrue="1" operator="equal">
      <formula>"I"</formula>
    </cfRule>
    <cfRule type="cellIs" dxfId="532" priority="557" stopIfTrue="1" operator="equal">
      <formula>"A"</formula>
    </cfRule>
    <cfRule type="cellIs" dxfId="531" priority="558" stopIfTrue="1" operator="equal">
      <formula>"E"</formula>
    </cfRule>
  </conditionalFormatting>
  <conditionalFormatting sqref="H278">
    <cfRule type="cellIs" dxfId="530" priority="553" stopIfTrue="1" operator="equal">
      <formula>"I"</formula>
    </cfRule>
    <cfRule type="cellIs" dxfId="529" priority="554" stopIfTrue="1" operator="equal">
      <formula>"A"</formula>
    </cfRule>
    <cfRule type="cellIs" dxfId="528" priority="555" stopIfTrue="1" operator="equal">
      <formula>"E"</formula>
    </cfRule>
  </conditionalFormatting>
  <conditionalFormatting sqref="H272">
    <cfRule type="cellIs" dxfId="527" priority="565" stopIfTrue="1" operator="equal">
      <formula>"I"</formula>
    </cfRule>
    <cfRule type="cellIs" dxfId="526" priority="566" stopIfTrue="1" operator="equal">
      <formula>"A"</formula>
    </cfRule>
    <cfRule type="cellIs" dxfId="525" priority="567" stopIfTrue="1" operator="equal">
      <formula>"E"</formula>
    </cfRule>
  </conditionalFormatting>
  <conditionalFormatting sqref="H273">
    <cfRule type="cellIs" dxfId="524" priority="562" stopIfTrue="1" operator="equal">
      <formula>"I"</formula>
    </cfRule>
    <cfRule type="cellIs" dxfId="523" priority="563" stopIfTrue="1" operator="equal">
      <formula>"A"</formula>
    </cfRule>
    <cfRule type="cellIs" dxfId="522" priority="564" stopIfTrue="1" operator="equal">
      <formula>"E"</formula>
    </cfRule>
  </conditionalFormatting>
  <conditionalFormatting sqref="H274">
    <cfRule type="cellIs" dxfId="521" priority="547" stopIfTrue="1" operator="equal">
      <formula>"I"</formula>
    </cfRule>
    <cfRule type="cellIs" dxfId="520" priority="548" stopIfTrue="1" operator="equal">
      <formula>"A"</formula>
    </cfRule>
    <cfRule type="cellIs" dxfId="519" priority="549" stopIfTrue="1" operator="equal">
      <formula>"E"</formula>
    </cfRule>
  </conditionalFormatting>
  <conditionalFormatting sqref="H275">
    <cfRule type="cellIs" dxfId="518" priority="544" stopIfTrue="1" operator="equal">
      <formula>"I"</formula>
    </cfRule>
    <cfRule type="cellIs" dxfId="517" priority="545" stopIfTrue="1" operator="equal">
      <formula>"A"</formula>
    </cfRule>
    <cfRule type="cellIs" dxfId="516" priority="546" stopIfTrue="1" operator="equal">
      <formula>"E"</formula>
    </cfRule>
  </conditionalFormatting>
  <conditionalFormatting sqref="H277">
    <cfRule type="cellIs" dxfId="515" priority="538" stopIfTrue="1" operator="equal">
      <formula>"I"</formula>
    </cfRule>
    <cfRule type="cellIs" dxfId="514" priority="539" stopIfTrue="1" operator="equal">
      <formula>"A"</formula>
    </cfRule>
    <cfRule type="cellIs" dxfId="513" priority="540" stopIfTrue="1" operator="equal">
      <formula>"E"</formula>
    </cfRule>
  </conditionalFormatting>
  <conditionalFormatting sqref="H274">
    <cfRule type="cellIs" dxfId="512" priority="550" stopIfTrue="1" operator="equal">
      <formula>"I"</formula>
    </cfRule>
    <cfRule type="cellIs" dxfId="511" priority="551" stopIfTrue="1" operator="equal">
      <formula>"A"</formula>
    </cfRule>
    <cfRule type="cellIs" dxfId="510" priority="552" stopIfTrue="1" operator="equal">
      <formula>"E"</formula>
    </cfRule>
  </conditionalFormatting>
  <conditionalFormatting sqref="H275">
    <cfRule type="cellIs" dxfId="509" priority="541" stopIfTrue="1" operator="equal">
      <formula>"I"</formula>
    </cfRule>
    <cfRule type="cellIs" dxfId="508" priority="542" stopIfTrue="1" operator="equal">
      <formula>"A"</formula>
    </cfRule>
    <cfRule type="cellIs" dxfId="507" priority="543" stopIfTrue="1" operator="equal">
      <formula>"E"</formula>
    </cfRule>
  </conditionalFormatting>
  <conditionalFormatting sqref="H277">
    <cfRule type="cellIs" dxfId="506" priority="535" stopIfTrue="1" operator="equal">
      <formula>"I"</formula>
    </cfRule>
    <cfRule type="cellIs" dxfId="505" priority="536" stopIfTrue="1" operator="equal">
      <formula>"A"</formula>
    </cfRule>
    <cfRule type="cellIs" dxfId="504" priority="537" stopIfTrue="1" operator="equal">
      <formula>"E"</formula>
    </cfRule>
  </conditionalFormatting>
  <conditionalFormatting sqref="H546">
    <cfRule type="cellIs" dxfId="503" priority="532" stopIfTrue="1" operator="equal">
      <formula>"I"</formula>
    </cfRule>
    <cfRule type="cellIs" dxfId="502" priority="533" stopIfTrue="1" operator="equal">
      <formula>"A"</formula>
    </cfRule>
    <cfRule type="cellIs" dxfId="501" priority="534" stopIfTrue="1" operator="equal">
      <formula>"E"</formula>
    </cfRule>
  </conditionalFormatting>
  <conditionalFormatting sqref="H545">
    <cfRule type="cellIs" dxfId="500" priority="529" stopIfTrue="1" operator="equal">
      <formula>"I"</formula>
    </cfRule>
    <cfRule type="cellIs" dxfId="499" priority="530" stopIfTrue="1" operator="equal">
      <formula>"A"</formula>
    </cfRule>
    <cfRule type="cellIs" dxfId="498" priority="531" stopIfTrue="1" operator="equal">
      <formula>"E"</formula>
    </cfRule>
  </conditionalFormatting>
  <conditionalFormatting sqref="H285">
    <cfRule type="cellIs" dxfId="497" priority="523" stopIfTrue="1" operator="equal">
      <formula>"I"</formula>
    </cfRule>
    <cfRule type="cellIs" dxfId="496" priority="524" stopIfTrue="1" operator="equal">
      <formula>"A"</formula>
    </cfRule>
    <cfRule type="cellIs" dxfId="495" priority="525" stopIfTrue="1" operator="equal">
      <formula>"E"</formula>
    </cfRule>
  </conditionalFormatting>
  <conditionalFormatting sqref="H290:H291">
    <cfRule type="cellIs" dxfId="494" priority="520" stopIfTrue="1" operator="equal">
      <formula>"I"</formula>
    </cfRule>
    <cfRule type="cellIs" dxfId="493" priority="521" stopIfTrue="1" operator="equal">
      <formula>"A"</formula>
    </cfRule>
    <cfRule type="cellIs" dxfId="492" priority="522" stopIfTrue="1" operator="equal">
      <formula>"E"</formula>
    </cfRule>
  </conditionalFormatting>
  <conditionalFormatting sqref="H288">
    <cfRule type="cellIs" dxfId="491" priority="505" stopIfTrue="1" operator="equal">
      <formula>"I"</formula>
    </cfRule>
    <cfRule type="cellIs" dxfId="490" priority="506" stopIfTrue="1" operator="equal">
      <formula>"A"</formula>
    </cfRule>
    <cfRule type="cellIs" dxfId="489" priority="507" stopIfTrue="1" operator="equal">
      <formula>"E"</formula>
    </cfRule>
  </conditionalFormatting>
  <conditionalFormatting sqref="H289">
    <cfRule type="cellIs" dxfId="488" priority="502" stopIfTrue="1" operator="equal">
      <formula>"I"</formula>
    </cfRule>
    <cfRule type="cellIs" dxfId="487" priority="503" stopIfTrue="1" operator="equal">
      <formula>"A"</formula>
    </cfRule>
    <cfRule type="cellIs" dxfId="486" priority="504" stopIfTrue="1" operator="equal">
      <formula>"E"</formula>
    </cfRule>
  </conditionalFormatting>
  <conditionalFormatting sqref="H293">
    <cfRule type="cellIs" dxfId="485" priority="499" stopIfTrue="1" operator="equal">
      <formula>"I"</formula>
    </cfRule>
    <cfRule type="cellIs" dxfId="484" priority="500" stopIfTrue="1" operator="equal">
      <formula>"A"</formula>
    </cfRule>
    <cfRule type="cellIs" dxfId="483" priority="501" stopIfTrue="1" operator="equal">
      <formula>"E"</formula>
    </cfRule>
  </conditionalFormatting>
  <conditionalFormatting sqref="H293">
    <cfRule type="cellIs" dxfId="482" priority="496" stopIfTrue="1" operator="equal">
      <formula>"I"</formula>
    </cfRule>
    <cfRule type="cellIs" dxfId="481" priority="497" stopIfTrue="1" operator="equal">
      <formula>"A"</formula>
    </cfRule>
    <cfRule type="cellIs" dxfId="480" priority="498" stopIfTrue="1" operator="equal">
      <formula>"E"</formula>
    </cfRule>
  </conditionalFormatting>
  <conditionalFormatting sqref="H300">
    <cfRule type="cellIs" dxfId="479" priority="484" stopIfTrue="1" operator="equal">
      <formula>"I"</formula>
    </cfRule>
    <cfRule type="cellIs" dxfId="478" priority="485" stopIfTrue="1" operator="equal">
      <formula>"A"</formula>
    </cfRule>
    <cfRule type="cellIs" dxfId="477" priority="486" stopIfTrue="1" operator="equal">
      <formula>"E"</formula>
    </cfRule>
  </conditionalFormatting>
  <conditionalFormatting sqref="H300">
    <cfRule type="cellIs" dxfId="476" priority="481" stopIfTrue="1" operator="equal">
      <formula>"I"</formula>
    </cfRule>
    <cfRule type="cellIs" dxfId="475" priority="482" stopIfTrue="1" operator="equal">
      <formula>"A"</formula>
    </cfRule>
    <cfRule type="cellIs" dxfId="474" priority="483" stopIfTrue="1" operator="equal">
      <formula>"E"</formula>
    </cfRule>
  </conditionalFormatting>
  <conditionalFormatting sqref="H299">
    <cfRule type="cellIs" dxfId="473" priority="490" stopIfTrue="1" operator="equal">
      <formula>"I"</formula>
    </cfRule>
    <cfRule type="cellIs" dxfId="472" priority="491" stopIfTrue="1" operator="equal">
      <formula>"A"</formula>
    </cfRule>
    <cfRule type="cellIs" dxfId="471" priority="492" stopIfTrue="1" operator="equal">
      <formula>"E"</formula>
    </cfRule>
  </conditionalFormatting>
  <conditionalFormatting sqref="H298">
    <cfRule type="cellIs" dxfId="470" priority="487" stopIfTrue="1" operator="equal">
      <formula>"I"</formula>
    </cfRule>
    <cfRule type="cellIs" dxfId="469" priority="488" stopIfTrue="1" operator="equal">
      <formula>"A"</formula>
    </cfRule>
    <cfRule type="cellIs" dxfId="468" priority="489" stopIfTrue="1" operator="equal">
      <formula>"E"</formula>
    </cfRule>
  </conditionalFormatting>
  <conditionalFormatting sqref="H298:H299">
    <cfRule type="cellIs" dxfId="467" priority="493" stopIfTrue="1" operator="equal">
      <formula>"I"</formula>
    </cfRule>
    <cfRule type="cellIs" dxfId="466" priority="494" stopIfTrue="1" operator="equal">
      <formula>"A"</formula>
    </cfRule>
    <cfRule type="cellIs" dxfId="465" priority="495" stopIfTrue="1" operator="equal">
      <formula>"E"</formula>
    </cfRule>
  </conditionalFormatting>
  <conditionalFormatting sqref="H296">
    <cfRule type="cellIs" dxfId="464" priority="478" stopIfTrue="1" operator="equal">
      <formula>"I"</formula>
    </cfRule>
    <cfRule type="cellIs" dxfId="463" priority="479" stopIfTrue="1" operator="equal">
      <formula>"A"</formula>
    </cfRule>
    <cfRule type="cellIs" dxfId="462" priority="480" stopIfTrue="1" operator="equal">
      <formula>"E"</formula>
    </cfRule>
  </conditionalFormatting>
  <conditionalFormatting sqref="H297">
    <cfRule type="cellIs" dxfId="461" priority="475" stopIfTrue="1" operator="equal">
      <formula>"I"</formula>
    </cfRule>
    <cfRule type="cellIs" dxfId="460" priority="476" stopIfTrue="1" operator="equal">
      <formula>"A"</formula>
    </cfRule>
    <cfRule type="cellIs" dxfId="459" priority="477" stopIfTrue="1" operator="equal">
      <formula>"E"</formula>
    </cfRule>
  </conditionalFormatting>
  <conditionalFormatting sqref="H310">
    <cfRule type="cellIs" dxfId="458" priority="463" stopIfTrue="1" operator="equal">
      <formula>"I"</formula>
    </cfRule>
    <cfRule type="cellIs" dxfId="457" priority="464" stopIfTrue="1" operator="equal">
      <formula>"A"</formula>
    </cfRule>
    <cfRule type="cellIs" dxfId="456" priority="465" stopIfTrue="1" operator="equal">
      <formula>"E"</formula>
    </cfRule>
  </conditionalFormatting>
  <conditionalFormatting sqref="H310">
    <cfRule type="cellIs" dxfId="455" priority="460" stopIfTrue="1" operator="equal">
      <formula>"I"</formula>
    </cfRule>
    <cfRule type="cellIs" dxfId="454" priority="461" stopIfTrue="1" operator="equal">
      <formula>"A"</formula>
    </cfRule>
    <cfRule type="cellIs" dxfId="453" priority="462" stopIfTrue="1" operator="equal">
      <formula>"E"</formula>
    </cfRule>
  </conditionalFormatting>
  <conditionalFormatting sqref="H309">
    <cfRule type="cellIs" dxfId="452" priority="469" stopIfTrue="1" operator="equal">
      <formula>"I"</formula>
    </cfRule>
    <cfRule type="cellIs" dxfId="451" priority="470" stopIfTrue="1" operator="equal">
      <formula>"A"</formula>
    </cfRule>
    <cfRule type="cellIs" dxfId="450" priority="471" stopIfTrue="1" operator="equal">
      <formula>"E"</formula>
    </cfRule>
  </conditionalFormatting>
  <conditionalFormatting sqref="H308">
    <cfRule type="cellIs" dxfId="449" priority="466" stopIfTrue="1" operator="equal">
      <formula>"I"</formula>
    </cfRule>
    <cfRule type="cellIs" dxfId="448" priority="467" stopIfTrue="1" operator="equal">
      <formula>"A"</formula>
    </cfRule>
    <cfRule type="cellIs" dxfId="447" priority="468" stopIfTrue="1" operator="equal">
      <formula>"E"</formula>
    </cfRule>
  </conditionalFormatting>
  <conditionalFormatting sqref="H308:H309">
    <cfRule type="cellIs" dxfId="446" priority="472" stopIfTrue="1" operator="equal">
      <formula>"I"</formula>
    </cfRule>
    <cfRule type="cellIs" dxfId="445" priority="473" stopIfTrue="1" operator="equal">
      <formula>"A"</formula>
    </cfRule>
    <cfRule type="cellIs" dxfId="444" priority="474" stopIfTrue="1" operator="equal">
      <formula>"E"</formula>
    </cfRule>
  </conditionalFormatting>
  <conditionalFormatting sqref="H306">
    <cfRule type="cellIs" dxfId="443" priority="457" stopIfTrue="1" operator="equal">
      <formula>"I"</formula>
    </cfRule>
    <cfRule type="cellIs" dxfId="442" priority="458" stopIfTrue="1" operator="equal">
      <formula>"A"</formula>
    </cfRule>
    <cfRule type="cellIs" dxfId="441" priority="459" stopIfTrue="1" operator="equal">
      <formula>"E"</formula>
    </cfRule>
  </conditionalFormatting>
  <conditionalFormatting sqref="H307">
    <cfRule type="cellIs" dxfId="440" priority="454" stopIfTrue="1" operator="equal">
      <formula>"I"</formula>
    </cfRule>
    <cfRule type="cellIs" dxfId="439" priority="455" stopIfTrue="1" operator="equal">
      <formula>"A"</formula>
    </cfRule>
    <cfRule type="cellIs" dxfId="438" priority="456" stopIfTrue="1" operator="equal">
      <formula>"E"</formula>
    </cfRule>
  </conditionalFormatting>
  <conditionalFormatting sqref="H317">
    <cfRule type="cellIs" dxfId="437" priority="442" stopIfTrue="1" operator="equal">
      <formula>"I"</formula>
    </cfRule>
    <cfRule type="cellIs" dxfId="436" priority="443" stopIfTrue="1" operator="equal">
      <formula>"A"</formula>
    </cfRule>
    <cfRule type="cellIs" dxfId="435" priority="444" stopIfTrue="1" operator="equal">
      <formula>"E"</formula>
    </cfRule>
  </conditionalFormatting>
  <conditionalFormatting sqref="H317">
    <cfRule type="cellIs" dxfId="434" priority="439" stopIfTrue="1" operator="equal">
      <formula>"I"</formula>
    </cfRule>
    <cfRule type="cellIs" dxfId="433" priority="440" stopIfTrue="1" operator="equal">
      <formula>"A"</formula>
    </cfRule>
    <cfRule type="cellIs" dxfId="432" priority="441" stopIfTrue="1" operator="equal">
      <formula>"E"</formula>
    </cfRule>
  </conditionalFormatting>
  <conditionalFormatting sqref="H316">
    <cfRule type="cellIs" dxfId="431" priority="448" stopIfTrue="1" operator="equal">
      <formula>"I"</formula>
    </cfRule>
    <cfRule type="cellIs" dxfId="430" priority="449" stopIfTrue="1" operator="equal">
      <formula>"A"</formula>
    </cfRule>
    <cfRule type="cellIs" dxfId="429" priority="450" stopIfTrue="1" operator="equal">
      <formula>"E"</formula>
    </cfRule>
  </conditionalFormatting>
  <conditionalFormatting sqref="H315">
    <cfRule type="cellIs" dxfId="428" priority="445" stopIfTrue="1" operator="equal">
      <formula>"I"</formula>
    </cfRule>
    <cfRule type="cellIs" dxfId="427" priority="446" stopIfTrue="1" operator="equal">
      <formula>"A"</formula>
    </cfRule>
    <cfRule type="cellIs" dxfId="426" priority="447" stopIfTrue="1" operator="equal">
      <formula>"E"</formula>
    </cfRule>
  </conditionalFormatting>
  <conditionalFormatting sqref="H315:H316">
    <cfRule type="cellIs" dxfId="425" priority="451" stopIfTrue="1" operator="equal">
      <formula>"I"</formula>
    </cfRule>
    <cfRule type="cellIs" dxfId="424" priority="452" stopIfTrue="1" operator="equal">
      <formula>"A"</formula>
    </cfRule>
    <cfRule type="cellIs" dxfId="423" priority="453" stopIfTrue="1" operator="equal">
      <formula>"E"</formula>
    </cfRule>
  </conditionalFormatting>
  <conditionalFormatting sqref="H313">
    <cfRule type="cellIs" dxfId="422" priority="436" stopIfTrue="1" operator="equal">
      <formula>"I"</formula>
    </cfRule>
    <cfRule type="cellIs" dxfId="421" priority="437" stopIfTrue="1" operator="equal">
      <formula>"A"</formula>
    </cfRule>
    <cfRule type="cellIs" dxfId="420" priority="438" stopIfTrue="1" operator="equal">
      <formula>"E"</formula>
    </cfRule>
  </conditionalFormatting>
  <conditionalFormatting sqref="H314">
    <cfRule type="cellIs" dxfId="419" priority="433" stopIfTrue="1" operator="equal">
      <formula>"I"</formula>
    </cfRule>
    <cfRule type="cellIs" dxfId="418" priority="434" stopIfTrue="1" operator="equal">
      <formula>"A"</formula>
    </cfRule>
    <cfRule type="cellIs" dxfId="417" priority="435" stopIfTrue="1" operator="equal">
      <formula>"E"</formula>
    </cfRule>
  </conditionalFormatting>
  <conditionalFormatting sqref="H325">
    <cfRule type="cellIs" dxfId="416" priority="421" stopIfTrue="1" operator="equal">
      <formula>"I"</formula>
    </cfRule>
    <cfRule type="cellIs" dxfId="415" priority="422" stopIfTrue="1" operator="equal">
      <formula>"A"</formula>
    </cfRule>
    <cfRule type="cellIs" dxfId="414" priority="423" stopIfTrue="1" operator="equal">
      <formula>"E"</formula>
    </cfRule>
  </conditionalFormatting>
  <conditionalFormatting sqref="H325">
    <cfRule type="cellIs" dxfId="413" priority="418" stopIfTrue="1" operator="equal">
      <formula>"I"</formula>
    </cfRule>
    <cfRule type="cellIs" dxfId="412" priority="419" stopIfTrue="1" operator="equal">
      <formula>"A"</formula>
    </cfRule>
    <cfRule type="cellIs" dxfId="411" priority="420" stopIfTrue="1" operator="equal">
      <formula>"E"</formula>
    </cfRule>
  </conditionalFormatting>
  <conditionalFormatting sqref="H324">
    <cfRule type="cellIs" dxfId="410" priority="427" stopIfTrue="1" operator="equal">
      <formula>"I"</formula>
    </cfRule>
    <cfRule type="cellIs" dxfId="409" priority="428" stopIfTrue="1" operator="equal">
      <formula>"A"</formula>
    </cfRule>
    <cfRule type="cellIs" dxfId="408" priority="429" stopIfTrue="1" operator="equal">
      <formula>"E"</formula>
    </cfRule>
  </conditionalFormatting>
  <conditionalFormatting sqref="H323">
    <cfRule type="cellIs" dxfId="407" priority="424" stopIfTrue="1" operator="equal">
      <formula>"I"</formula>
    </cfRule>
    <cfRule type="cellIs" dxfId="406" priority="425" stopIfTrue="1" operator="equal">
      <formula>"A"</formula>
    </cfRule>
    <cfRule type="cellIs" dxfId="405" priority="426" stopIfTrue="1" operator="equal">
      <formula>"E"</formula>
    </cfRule>
  </conditionalFormatting>
  <conditionalFormatting sqref="H323:H324">
    <cfRule type="cellIs" dxfId="404" priority="430" stopIfTrue="1" operator="equal">
      <formula>"I"</formula>
    </cfRule>
    <cfRule type="cellIs" dxfId="403" priority="431" stopIfTrue="1" operator="equal">
      <formula>"A"</formula>
    </cfRule>
    <cfRule type="cellIs" dxfId="402" priority="432" stopIfTrue="1" operator="equal">
      <formula>"E"</formula>
    </cfRule>
  </conditionalFormatting>
  <conditionalFormatting sqref="H321">
    <cfRule type="cellIs" dxfId="401" priority="415" stopIfTrue="1" operator="equal">
      <formula>"I"</formula>
    </cfRule>
    <cfRule type="cellIs" dxfId="400" priority="416" stopIfTrue="1" operator="equal">
      <formula>"A"</formula>
    </cfRule>
    <cfRule type="cellIs" dxfId="399" priority="417" stopIfTrue="1" operator="equal">
      <formula>"E"</formula>
    </cfRule>
  </conditionalFormatting>
  <conditionalFormatting sqref="H322">
    <cfRule type="cellIs" dxfId="398" priority="412" stopIfTrue="1" operator="equal">
      <formula>"I"</formula>
    </cfRule>
    <cfRule type="cellIs" dxfId="397" priority="413" stopIfTrue="1" operator="equal">
      <formula>"A"</formula>
    </cfRule>
    <cfRule type="cellIs" dxfId="396" priority="414" stopIfTrue="1" operator="equal">
      <formula>"E"</formula>
    </cfRule>
  </conditionalFormatting>
  <conditionalFormatting sqref="H327">
    <cfRule type="cellIs" dxfId="395" priority="409" stopIfTrue="1" operator="equal">
      <formula>"I"</formula>
    </cfRule>
    <cfRule type="cellIs" dxfId="394" priority="410" stopIfTrue="1" operator="equal">
      <formula>"A"</formula>
    </cfRule>
    <cfRule type="cellIs" dxfId="393" priority="411" stopIfTrue="1" operator="equal">
      <formula>"E"</formula>
    </cfRule>
  </conditionalFormatting>
  <conditionalFormatting sqref="H332">
    <cfRule type="cellIs" dxfId="392" priority="397" stopIfTrue="1" operator="equal">
      <formula>"I"</formula>
    </cfRule>
    <cfRule type="cellIs" dxfId="391" priority="398" stopIfTrue="1" operator="equal">
      <formula>"A"</formula>
    </cfRule>
    <cfRule type="cellIs" dxfId="390" priority="399" stopIfTrue="1" operator="equal">
      <formula>"E"</formula>
    </cfRule>
  </conditionalFormatting>
  <conditionalFormatting sqref="H332">
    <cfRule type="cellIs" dxfId="389" priority="394" stopIfTrue="1" operator="equal">
      <formula>"I"</formula>
    </cfRule>
    <cfRule type="cellIs" dxfId="388" priority="395" stopIfTrue="1" operator="equal">
      <formula>"A"</formula>
    </cfRule>
    <cfRule type="cellIs" dxfId="387" priority="396" stopIfTrue="1" operator="equal">
      <formula>"E"</formula>
    </cfRule>
  </conditionalFormatting>
  <conditionalFormatting sqref="H331">
    <cfRule type="cellIs" dxfId="386" priority="403" stopIfTrue="1" operator="equal">
      <formula>"I"</formula>
    </cfRule>
    <cfRule type="cellIs" dxfId="385" priority="404" stopIfTrue="1" operator="equal">
      <formula>"A"</formula>
    </cfRule>
    <cfRule type="cellIs" dxfId="384" priority="405" stopIfTrue="1" operator="equal">
      <formula>"E"</formula>
    </cfRule>
  </conditionalFormatting>
  <conditionalFormatting sqref="H330">
    <cfRule type="cellIs" dxfId="383" priority="400" stopIfTrue="1" operator="equal">
      <formula>"I"</formula>
    </cfRule>
    <cfRule type="cellIs" dxfId="382" priority="401" stopIfTrue="1" operator="equal">
      <formula>"A"</formula>
    </cfRule>
    <cfRule type="cellIs" dxfId="381" priority="402" stopIfTrue="1" operator="equal">
      <formula>"E"</formula>
    </cfRule>
  </conditionalFormatting>
  <conditionalFormatting sqref="H330:H331">
    <cfRule type="cellIs" dxfId="380" priority="406" stopIfTrue="1" operator="equal">
      <formula>"I"</formula>
    </cfRule>
    <cfRule type="cellIs" dxfId="379" priority="407" stopIfTrue="1" operator="equal">
      <formula>"A"</formula>
    </cfRule>
    <cfRule type="cellIs" dxfId="378" priority="408" stopIfTrue="1" operator="equal">
      <formula>"E"</formula>
    </cfRule>
  </conditionalFormatting>
  <conditionalFormatting sqref="H328">
    <cfRule type="cellIs" dxfId="377" priority="391" stopIfTrue="1" operator="equal">
      <formula>"I"</formula>
    </cfRule>
    <cfRule type="cellIs" dxfId="376" priority="392" stopIfTrue="1" operator="equal">
      <formula>"A"</formula>
    </cfRule>
    <cfRule type="cellIs" dxfId="375" priority="393" stopIfTrue="1" operator="equal">
      <formula>"E"</formula>
    </cfRule>
  </conditionalFormatting>
  <conditionalFormatting sqref="H329">
    <cfRule type="cellIs" dxfId="374" priority="388" stopIfTrue="1" operator="equal">
      <formula>"I"</formula>
    </cfRule>
    <cfRule type="cellIs" dxfId="373" priority="389" stopIfTrue="1" operator="equal">
      <formula>"A"</formula>
    </cfRule>
    <cfRule type="cellIs" dxfId="372" priority="390" stopIfTrue="1" operator="equal">
      <formula>"E"</formula>
    </cfRule>
  </conditionalFormatting>
  <conditionalFormatting sqref="H335">
    <cfRule type="cellIs" dxfId="371" priority="382" stopIfTrue="1" operator="equal">
      <formula>"I"</formula>
    </cfRule>
    <cfRule type="cellIs" dxfId="370" priority="383" stopIfTrue="1" operator="equal">
      <formula>"A"</formula>
    </cfRule>
    <cfRule type="cellIs" dxfId="369" priority="384" stopIfTrue="1" operator="equal">
      <formula>"E"</formula>
    </cfRule>
  </conditionalFormatting>
  <conditionalFormatting sqref="H335">
    <cfRule type="cellIs" dxfId="368" priority="385" stopIfTrue="1" operator="equal">
      <formula>"I"</formula>
    </cfRule>
    <cfRule type="cellIs" dxfId="367" priority="386" stopIfTrue="1" operator="equal">
      <formula>"A"</formula>
    </cfRule>
    <cfRule type="cellIs" dxfId="366" priority="387" stopIfTrue="1" operator="equal">
      <formula>"E"</formula>
    </cfRule>
  </conditionalFormatting>
  <conditionalFormatting sqref="H342">
    <cfRule type="cellIs" dxfId="365" priority="370" stopIfTrue="1" operator="equal">
      <formula>"I"</formula>
    </cfRule>
    <cfRule type="cellIs" dxfId="364" priority="371" stopIfTrue="1" operator="equal">
      <formula>"A"</formula>
    </cfRule>
    <cfRule type="cellIs" dxfId="363" priority="372" stopIfTrue="1" operator="equal">
      <formula>"E"</formula>
    </cfRule>
  </conditionalFormatting>
  <conditionalFormatting sqref="H342">
    <cfRule type="cellIs" dxfId="362" priority="367" stopIfTrue="1" operator="equal">
      <formula>"I"</formula>
    </cfRule>
    <cfRule type="cellIs" dxfId="361" priority="368" stopIfTrue="1" operator="equal">
      <formula>"A"</formula>
    </cfRule>
    <cfRule type="cellIs" dxfId="360" priority="369" stopIfTrue="1" operator="equal">
      <formula>"E"</formula>
    </cfRule>
  </conditionalFormatting>
  <conditionalFormatting sqref="H341">
    <cfRule type="cellIs" dxfId="359" priority="376" stopIfTrue="1" operator="equal">
      <formula>"I"</formula>
    </cfRule>
    <cfRule type="cellIs" dxfId="358" priority="377" stopIfTrue="1" operator="equal">
      <formula>"A"</formula>
    </cfRule>
    <cfRule type="cellIs" dxfId="357" priority="378" stopIfTrue="1" operator="equal">
      <formula>"E"</formula>
    </cfRule>
  </conditionalFormatting>
  <conditionalFormatting sqref="H340">
    <cfRule type="cellIs" dxfId="356" priority="373" stopIfTrue="1" operator="equal">
      <formula>"I"</formula>
    </cfRule>
    <cfRule type="cellIs" dxfId="355" priority="374" stopIfTrue="1" operator="equal">
      <formula>"A"</formula>
    </cfRule>
    <cfRule type="cellIs" dxfId="354" priority="375" stopIfTrue="1" operator="equal">
      <formula>"E"</formula>
    </cfRule>
  </conditionalFormatting>
  <conditionalFormatting sqref="H340:H341">
    <cfRule type="cellIs" dxfId="353" priority="379" stopIfTrue="1" operator="equal">
      <formula>"I"</formula>
    </cfRule>
    <cfRule type="cellIs" dxfId="352" priority="380" stopIfTrue="1" operator="equal">
      <formula>"A"</formula>
    </cfRule>
    <cfRule type="cellIs" dxfId="351" priority="381" stopIfTrue="1" operator="equal">
      <formula>"E"</formula>
    </cfRule>
  </conditionalFormatting>
  <conditionalFormatting sqref="H338">
    <cfRule type="cellIs" dxfId="350" priority="364" stopIfTrue="1" operator="equal">
      <formula>"I"</formula>
    </cfRule>
    <cfRule type="cellIs" dxfId="349" priority="365" stopIfTrue="1" operator="equal">
      <formula>"A"</formula>
    </cfRule>
    <cfRule type="cellIs" dxfId="348" priority="366" stopIfTrue="1" operator="equal">
      <formula>"E"</formula>
    </cfRule>
  </conditionalFormatting>
  <conditionalFormatting sqref="H339">
    <cfRule type="cellIs" dxfId="347" priority="361" stopIfTrue="1" operator="equal">
      <formula>"I"</formula>
    </cfRule>
    <cfRule type="cellIs" dxfId="346" priority="362" stopIfTrue="1" operator="equal">
      <formula>"A"</formula>
    </cfRule>
    <cfRule type="cellIs" dxfId="345" priority="363" stopIfTrue="1" operator="equal">
      <formula>"E"</formula>
    </cfRule>
  </conditionalFormatting>
  <conditionalFormatting sqref="H350">
    <cfRule type="cellIs" dxfId="344" priority="349" stopIfTrue="1" operator="equal">
      <formula>"I"</formula>
    </cfRule>
    <cfRule type="cellIs" dxfId="343" priority="350" stopIfTrue="1" operator="equal">
      <formula>"A"</formula>
    </cfRule>
    <cfRule type="cellIs" dxfId="342" priority="351" stopIfTrue="1" operator="equal">
      <formula>"E"</formula>
    </cfRule>
  </conditionalFormatting>
  <conditionalFormatting sqref="H350">
    <cfRule type="cellIs" dxfId="341" priority="346" stopIfTrue="1" operator="equal">
      <formula>"I"</formula>
    </cfRule>
    <cfRule type="cellIs" dxfId="340" priority="347" stopIfTrue="1" operator="equal">
      <formula>"A"</formula>
    </cfRule>
    <cfRule type="cellIs" dxfId="339" priority="348" stopIfTrue="1" operator="equal">
      <formula>"E"</formula>
    </cfRule>
  </conditionalFormatting>
  <conditionalFormatting sqref="H349">
    <cfRule type="cellIs" dxfId="338" priority="355" stopIfTrue="1" operator="equal">
      <formula>"I"</formula>
    </cfRule>
    <cfRule type="cellIs" dxfId="337" priority="356" stopIfTrue="1" operator="equal">
      <formula>"A"</formula>
    </cfRule>
    <cfRule type="cellIs" dxfId="336" priority="357" stopIfTrue="1" operator="equal">
      <formula>"E"</formula>
    </cfRule>
  </conditionalFormatting>
  <conditionalFormatting sqref="H348">
    <cfRule type="cellIs" dxfId="335" priority="352" stopIfTrue="1" operator="equal">
      <formula>"I"</formula>
    </cfRule>
    <cfRule type="cellIs" dxfId="334" priority="353" stopIfTrue="1" operator="equal">
      <formula>"A"</formula>
    </cfRule>
    <cfRule type="cellIs" dxfId="333" priority="354" stopIfTrue="1" operator="equal">
      <formula>"E"</formula>
    </cfRule>
  </conditionalFormatting>
  <conditionalFormatting sqref="H348:H349">
    <cfRule type="cellIs" dxfId="332" priority="358" stopIfTrue="1" operator="equal">
      <formula>"I"</formula>
    </cfRule>
    <cfRule type="cellIs" dxfId="331" priority="359" stopIfTrue="1" operator="equal">
      <formula>"A"</formula>
    </cfRule>
    <cfRule type="cellIs" dxfId="330" priority="360" stopIfTrue="1" operator="equal">
      <formula>"E"</formula>
    </cfRule>
  </conditionalFormatting>
  <conditionalFormatting sqref="H346">
    <cfRule type="cellIs" dxfId="329" priority="343" stopIfTrue="1" operator="equal">
      <formula>"I"</formula>
    </cfRule>
    <cfRule type="cellIs" dxfId="328" priority="344" stopIfTrue="1" operator="equal">
      <formula>"A"</formula>
    </cfRule>
    <cfRule type="cellIs" dxfId="327" priority="345" stopIfTrue="1" operator="equal">
      <formula>"E"</formula>
    </cfRule>
  </conditionalFormatting>
  <conditionalFormatting sqref="H347">
    <cfRule type="cellIs" dxfId="326" priority="340" stopIfTrue="1" operator="equal">
      <formula>"I"</formula>
    </cfRule>
    <cfRule type="cellIs" dxfId="325" priority="341" stopIfTrue="1" operator="equal">
      <formula>"A"</formula>
    </cfRule>
    <cfRule type="cellIs" dxfId="324" priority="342" stopIfTrue="1" operator="equal">
      <formula>"E"</formula>
    </cfRule>
  </conditionalFormatting>
  <conditionalFormatting sqref="H352">
    <cfRule type="cellIs" dxfId="323" priority="337" stopIfTrue="1" operator="equal">
      <formula>"I"</formula>
    </cfRule>
    <cfRule type="cellIs" dxfId="322" priority="338" stopIfTrue="1" operator="equal">
      <formula>"A"</formula>
    </cfRule>
    <cfRule type="cellIs" dxfId="321" priority="339" stopIfTrue="1" operator="equal">
      <formula>"E"</formula>
    </cfRule>
  </conditionalFormatting>
  <conditionalFormatting sqref="H352">
    <cfRule type="cellIs" dxfId="320" priority="334" stopIfTrue="1" operator="equal">
      <formula>"I"</formula>
    </cfRule>
    <cfRule type="cellIs" dxfId="319" priority="335" stopIfTrue="1" operator="equal">
      <formula>"A"</formula>
    </cfRule>
    <cfRule type="cellIs" dxfId="318" priority="336" stopIfTrue="1" operator="equal">
      <formula>"E"</formula>
    </cfRule>
  </conditionalFormatting>
  <conditionalFormatting sqref="H360">
    <cfRule type="cellIs" dxfId="317" priority="322" stopIfTrue="1" operator="equal">
      <formula>"I"</formula>
    </cfRule>
    <cfRule type="cellIs" dxfId="316" priority="323" stopIfTrue="1" operator="equal">
      <formula>"A"</formula>
    </cfRule>
    <cfRule type="cellIs" dxfId="315" priority="324" stopIfTrue="1" operator="equal">
      <formula>"E"</formula>
    </cfRule>
  </conditionalFormatting>
  <conditionalFormatting sqref="H360">
    <cfRule type="cellIs" dxfId="314" priority="319" stopIfTrue="1" operator="equal">
      <formula>"I"</formula>
    </cfRule>
    <cfRule type="cellIs" dxfId="313" priority="320" stopIfTrue="1" operator="equal">
      <formula>"A"</formula>
    </cfRule>
    <cfRule type="cellIs" dxfId="312" priority="321" stopIfTrue="1" operator="equal">
      <formula>"E"</formula>
    </cfRule>
  </conditionalFormatting>
  <conditionalFormatting sqref="H359">
    <cfRule type="cellIs" dxfId="311" priority="328" stopIfTrue="1" operator="equal">
      <formula>"I"</formula>
    </cfRule>
    <cfRule type="cellIs" dxfId="310" priority="329" stopIfTrue="1" operator="equal">
      <formula>"A"</formula>
    </cfRule>
    <cfRule type="cellIs" dxfId="309" priority="330" stopIfTrue="1" operator="equal">
      <formula>"E"</formula>
    </cfRule>
  </conditionalFormatting>
  <conditionalFormatting sqref="H358">
    <cfRule type="cellIs" dxfId="308" priority="325" stopIfTrue="1" operator="equal">
      <formula>"I"</formula>
    </cfRule>
    <cfRule type="cellIs" dxfId="307" priority="326" stopIfTrue="1" operator="equal">
      <formula>"A"</formula>
    </cfRule>
    <cfRule type="cellIs" dxfId="306" priority="327" stopIfTrue="1" operator="equal">
      <formula>"E"</formula>
    </cfRule>
  </conditionalFormatting>
  <conditionalFormatting sqref="H358:H359">
    <cfRule type="cellIs" dxfId="305" priority="331" stopIfTrue="1" operator="equal">
      <formula>"I"</formula>
    </cfRule>
    <cfRule type="cellIs" dxfId="304" priority="332" stopIfTrue="1" operator="equal">
      <formula>"A"</formula>
    </cfRule>
    <cfRule type="cellIs" dxfId="303" priority="333" stopIfTrue="1" operator="equal">
      <formula>"E"</formula>
    </cfRule>
  </conditionalFormatting>
  <conditionalFormatting sqref="H356">
    <cfRule type="cellIs" dxfId="302" priority="316" stopIfTrue="1" operator="equal">
      <formula>"I"</formula>
    </cfRule>
    <cfRule type="cellIs" dxfId="301" priority="317" stopIfTrue="1" operator="equal">
      <formula>"A"</formula>
    </cfRule>
    <cfRule type="cellIs" dxfId="300" priority="318" stopIfTrue="1" operator="equal">
      <formula>"E"</formula>
    </cfRule>
  </conditionalFormatting>
  <conditionalFormatting sqref="H357">
    <cfRule type="cellIs" dxfId="299" priority="313" stopIfTrue="1" operator="equal">
      <formula>"I"</formula>
    </cfRule>
    <cfRule type="cellIs" dxfId="298" priority="314" stopIfTrue="1" operator="equal">
      <formula>"A"</formula>
    </cfRule>
    <cfRule type="cellIs" dxfId="297" priority="315" stopIfTrue="1" operator="equal">
      <formula>"E"</formula>
    </cfRule>
  </conditionalFormatting>
  <conditionalFormatting sqref="H362">
    <cfRule type="cellIs" dxfId="296" priority="310" stopIfTrue="1" operator="equal">
      <formula>"I"</formula>
    </cfRule>
    <cfRule type="cellIs" dxfId="295" priority="311" stopIfTrue="1" operator="equal">
      <formula>"A"</formula>
    </cfRule>
    <cfRule type="cellIs" dxfId="294" priority="312" stopIfTrue="1" operator="equal">
      <formula>"E"</formula>
    </cfRule>
  </conditionalFormatting>
  <conditionalFormatting sqref="H362">
    <cfRule type="cellIs" dxfId="293" priority="307" stopIfTrue="1" operator="equal">
      <formula>"I"</formula>
    </cfRule>
    <cfRule type="cellIs" dxfId="292" priority="308" stopIfTrue="1" operator="equal">
      <formula>"A"</formula>
    </cfRule>
    <cfRule type="cellIs" dxfId="291" priority="309" stopIfTrue="1" operator="equal">
      <formula>"E"</formula>
    </cfRule>
  </conditionalFormatting>
  <conditionalFormatting sqref="H363">
    <cfRule type="cellIs" dxfId="290" priority="301" stopIfTrue="1" operator="equal">
      <formula>"I"</formula>
    </cfRule>
    <cfRule type="cellIs" dxfId="289" priority="302" stopIfTrue="1" operator="equal">
      <formula>"A"</formula>
    </cfRule>
    <cfRule type="cellIs" dxfId="288" priority="303" stopIfTrue="1" operator="equal">
      <formula>"E"</formula>
    </cfRule>
  </conditionalFormatting>
  <conditionalFormatting sqref="H363">
    <cfRule type="cellIs" dxfId="287" priority="304" stopIfTrue="1" operator="equal">
      <formula>"I"</formula>
    </cfRule>
    <cfRule type="cellIs" dxfId="286" priority="305" stopIfTrue="1" operator="equal">
      <formula>"A"</formula>
    </cfRule>
    <cfRule type="cellIs" dxfId="285" priority="306" stopIfTrue="1" operator="equal">
      <formula>"E"</formula>
    </cfRule>
  </conditionalFormatting>
  <conditionalFormatting sqref="H365">
    <cfRule type="cellIs" dxfId="284" priority="295" stopIfTrue="1" operator="equal">
      <formula>"I"</formula>
    </cfRule>
    <cfRule type="cellIs" dxfId="283" priority="296" stopIfTrue="1" operator="equal">
      <formula>"A"</formula>
    </cfRule>
    <cfRule type="cellIs" dxfId="282" priority="297" stopIfTrue="1" operator="equal">
      <formula>"E"</formula>
    </cfRule>
  </conditionalFormatting>
  <conditionalFormatting sqref="H365">
    <cfRule type="cellIs" dxfId="281" priority="298" stopIfTrue="1" operator="equal">
      <formula>"I"</formula>
    </cfRule>
    <cfRule type="cellIs" dxfId="280" priority="299" stopIfTrue="1" operator="equal">
      <formula>"A"</formula>
    </cfRule>
    <cfRule type="cellIs" dxfId="279" priority="300" stopIfTrue="1" operator="equal">
      <formula>"E"</formula>
    </cfRule>
  </conditionalFormatting>
  <conditionalFormatting sqref="H366">
    <cfRule type="cellIs" dxfId="278" priority="289" stopIfTrue="1" operator="equal">
      <formula>"I"</formula>
    </cfRule>
    <cfRule type="cellIs" dxfId="277" priority="290" stopIfTrue="1" operator="equal">
      <formula>"A"</formula>
    </cfRule>
    <cfRule type="cellIs" dxfId="276" priority="291" stopIfTrue="1" operator="equal">
      <formula>"E"</formula>
    </cfRule>
  </conditionalFormatting>
  <conditionalFormatting sqref="H366">
    <cfRule type="cellIs" dxfId="275" priority="292" stopIfTrue="1" operator="equal">
      <formula>"I"</formula>
    </cfRule>
    <cfRule type="cellIs" dxfId="274" priority="293" stopIfTrue="1" operator="equal">
      <formula>"A"</formula>
    </cfRule>
    <cfRule type="cellIs" dxfId="273" priority="294" stopIfTrue="1" operator="equal">
      <formula>"E"</formula>
    </cfRule>
  </conditionalFormatting>
  <conditionalFormatting sqref="H369">
    <cfRule type="cellIs" dxfId="272" priority="262" stopIfTrue="1" operator="equal">
      <formula>"I"</formula>
    </cfRule>
    <cfRule type="cellIs" dxfId="271" priority="263" stopIfTrue="1" operator="equal">
      <formula>"A"</formula>
    </cfRule>
    <cfRule type="cellIs" dxfId="270" priority="264" stopIfTrue="1" operator="equal">
      <formula>"E"</formula>
    </cfRule>
  </conditionalFormatting>
  <conditionalFormatting sqref="H369">
    <cfRule type="cellIs" dxfId="269" priority="265" stopIfTrue="1" operator="equal">
      <formula>"I"</formula>
    </cfRule>
    <cfRule type="cellIs" dxfId="268" priority="266" stopIfTrue="1" operator="equal">
      <formula>"A"</formula>
    </cfRule>
    <cfRule type="cellIs" dxfId="267" priority="267" stopIfTrue="1" operator="equal">
      <formula>"E"</formula>
    </cfRule>
  </conditionalFormatting>
  <conditionalFormatting sqref="H368">
    <cfRule type="cellIs" dxfId="266" priority="271" stopIfTrue="1" operator="equal">
      <formula>"I"</formula>
    </cfRule>
    <cfRule type="cellIs" dxfId="265" priority="272" stopIfTrue="1" operator="equal">
      <formula>"A"</formula>
    </cfRule>
    <cfRule type="cellIs" dxfId="264" priority="273" stopIfTrue="1" operator="equal">
      <formula>"E"</formula>
    </cfRule>
  </conditionalFormatting>
  <conditionalFormatting sqref="H373">
    <cfRule type="cellIs" dxfId="263" priority="250" stopIfTrue="1" operator="equal">
      <formula>"I"</formula>
    </cfRule>
    <cfRule type="cellIs" dxfId="262" priority="251" stopIfTrue="1" operator="equal">
      <formula>"A"</formula>
    </cfRule>
    <cfRule type="cellIs" dxfId="261" priority="252" stopIfTrue="1" operator="equal">
      <formula>"E"</formula>
    </cfRule>
  </conditionalFormatting>
  <conditionalFormatting sqref="H372">
    <cfRule type="cellIs" dxfId="260" priority="253" stopIfTrue="1" operator="equal">
      <formula>"I"</formula>
    </cfRule>
    <cfRule type="cellIs" dxfId="259" priority="254" stopIfTrue="1" operator="equal">
      <formula>"A"</formula>
    </cfRule>
    <cfRule type="cellIs" dxfId="258" priority="255" stopIfTrue="1" operator="equal">
      <formula>"E"</formula>
    </cfRule>
  </conditionalFormatting>
  <conditionalFormatting sqref="H370">
    <cfRule type="cellIs" dxfId="257" priority="259" stopIfTrue="1" operator="equal">
      <formula>"I"</formula>
    </cfRule>
    <cfRule type="cellIs" dxfId="256" priority="260" stopIfTrue="1" operator="equal">
      <formula>"A"</formula>
    </cfRule>
    <cfRule type="cellIs" dxfId="255" priority="261" stopIfTrue="1" operator="equal">
      <formula>"E"</formula>
    </cfRule>
  </conditionalFormatting>
  <conditionalFormatting sqref="H370">
    <cfRule type="cellIs" dxfId="254" priority="256" stopIfTrue="1" operator="equal">
      <formula>"I"</formula>
    </cfRule>
    <cfRule type="cellIs" dxfId="253" priority="257" stopIfTrue="1" operator="equal">
      <formula>"A"</formula>
    </cfRule>
    <cfRule type="cellIs" dxfId="252" priority="258" stopIfTrue="1" operator="equal">
      <formula>"E"</formula>
    </cfRule>
  </conditionalFormatting>
  <conditionalFormatting sqref="H371">
    <cfRule type="cellIs" dxfId="251" priority="268" stopIfTrue="1" operator="equal">
      <formula>"I"</formula>
    </cfRule>
    <cfRule type="cellIs" dxfId="250" priority="269" stopIfTrue="1" operator="equal">
      <formula>"A"</formula>
    </cfRule>
    <cfRule type="cellIs" dxfId="249" priority="270" stopIfTrue="1" operator="equal">
      <formula>"E"</formula>
    </cfRule>
  </conditionalFormatting>
  <conditionalFormatting sqref="H376">
    <cfRule type="cellIs" dxfId="248" priority="247" stopIfTrue="1" operator="equal">
      <formula>"I"</formula>
    </cfRule>
    <cfRule type="cellIs" dxfId="247" priority="248" stopIfTrue="1" operator="equal">
      <formula>"A"</formula>
    </cfRule>
    <cfRule type="cellIs" dxfId="246" priority="249" stopIfTrue="1" operator="equal">
      <formula>"E"</formula>
    </cfRule>
  </conditionalFormatting>
  <conditionalFormatting sqref="H375">
    <cfRule type="cellIs" dxfId="245" priority="244" stopIfTrue="1" operator="equal">
      <formula>"I"</formula>
    </cfRule>
    <cfRule type="cellIs" dxfId="244" priority="245" stopIfTrue="1" operator="equal">
      <formula>"A"</formula>
    </cfRule>
    <cfRule type="cellIs" dxfId="243" priority="246" stopIfTrue="1" operator="equal">
      <formula>"E"</formula>
    </cfRule>
  </conditionalFormatting>
  <conditionalFormatting sqref="H374">
    <cfRule type="cellIs" dxfId="242" priority="241" stopIfTrue="1" operator="equal">
      <formula>"I"</formula>
    </cfRule>
    <cfRule type="cellIs" dxfId="241" priority="242" stopIfTrue="1" operator="equal">
      <formula>"A"</formula>
    </cfRule>
    <cfRule type="cellIs" dxfId="240" priority="243" stopIfTrue="1" operator="equal">
      <formula>"E"</formula>
    </cfRule>
  </conditionalFormatting>
  <conditionalFormatting sqref="H561:H563">
    <cfRule type="cellIs" dxfId="239" priority="238" stopIfTrue="1" operator="equal">
      <formula>"I"</formula>
    </cfRule>
    <cfRule type="cellIs" dxfId="238" priority="239" stopIfTrue="1" operator="equal">
      <formula>"A"</formula>
    </cfRule>
    <cfRule type="cellIs" dxfId="237" priority="240" stopIfTrue="1" operator="equal">
      <formula>"E"</formula>
    </cfRule>
  </conditionalFormatting>
  <conditionalFormatting sqref="H564:H565">
    <cfRule type="cellIs" dxfId="236" priority="235" stopIfTrue="1" operator="equal">
      <formula>"I"</formula>
    </cfRule>
    <cfRule type="cellIs" dxfId="235" priority="236" stopIfTrue="1" operator="equal">
      <formula>"A"</formula>
    </cfRule>
    <cfRule type="cellIs" dxfId="234" priority="237" stopIfTrue="1" operator="equal">
      <formula>"E"</formula>
    </cfRule>
  </conditionalFormatting>
  <conditionalFormatting sqref="H378">
    <cfRule type="cellIs" dxfId="233" priority="232" stopIfTrue="1" operator="equal">
      <formula>"I"</formula>
    </cfRule>
    <cfRule type="cellIs" dxfId="232" priority="233" stopIfTrue="1" operator="equal">
      <formula>"A"</formula>
    </cfRule>
    <cfRule type="cellIs" dxfId="231" priority="234" stopIfTrue="1" operator="equal">
      <formula>"E"</formula>
    </cfRule>
  </conditionalFormatting>
  <conditionalFormatting sqref="H382">
    <cfRule type="cellIs" dxfId="230" priority="214" stopIfTrue="1" operator="equal">
      <formula>"I"</formula>
    </cfRule>
    <cfRule type="cellIs" dxfId="229" priority="215" stopIfTrue="1" operator="equal">
      <formula>"A"</formula>
    </cfRule>
    <cfRule type="cellIs" dxfId="228" priority="216" stopIfTrue="1" operator="equal">
      <formula>"E"</formula>
    </cfRule>
  </conditionalFormatting>
  <conditionalFormatting sqref="H380">
    <cfRule type="cellIs" dxfId="227" priority="220" stopIfTrue="1" operator="equal">
      <formula>"I"</formula>
    </cfRule>
    <cfRule type="cellIs" dxfId="226" priority="221" stopIfTrue="1" operator="equal">
      <formula>"A"</formula>
    </cfRule>
    <cfRule type="cellIs" dxfId="225" priority="222" stopIfTrue="1" operator="equal">
      <formula>"E"</formula>
    </cfRule>
  </conditionalFormatting>
  <conditionalFormatting sqref="H380">
    <cfRule type="cellIs" dxfId="224" priority="217" stopIfTrue="1" operator="equal">
      <formula>"I"</formula>
    </cfRule>
    <cfRule type="cellIs" dxfId="223" priority="218" stopIfTrue="1" operator="equal">
      <formula>"A"</formula>
    </cfRule>
    <cfRule type="cellIs" dxfId="222" priority="219" stopIfTrue="1" operator="equal">
      <formula>"E"</formula>
    </cfRule>
  </conditionalFormatting>
  <conditionalFormatting sqref="H379">
    <cfRule type="cellIs" dxfId="221" priority="223" stopIfTrue="1" operator="equal">
      <formula>"I"</formula>
    </cfRule>
    <cfRule type="cellIs" dxfId="220" priority="224" stopIfTrue="1" operator="equal">
      <formula>"A"</formula>
    </cfRule>
    <cfRule type="cellIs" dxfId="219" priority="225" stopIfTrue="1" operator="equal">
      <formula>"E"</formula>
    </cfRule>
  </conditionalFormatting>
  <conditionalFormatting sqref="H381">
    <cfRule type="cellIs" dxfId="218" priority="229" stopIfTrue="1" operator="equal">
      <formula>"I"</formula>
    </cfRule>
    <cfRule type="cellIs" dxfId="217" priority="230" stopIfTrue="1" operator="equal">
      <formula>"A"</formula>
    </cfRule>
    <cfRule type="cellIs" dxfId="216" priority="231" stopIfTrue="1" operator="equal">
      <formula>"E"</formula>
    </cfRule>
  </conditionalFormatting>
  <conditionalFormatting sqref="H379">
    <cfRule type="cellIs" dxfId="215" priority="226" stopIfTrue="1" operator="equal">
      <formula>"I"</formula>
    </cfRule>
    <cfRule type="cellIs" dxfId="214" priority="227" stopIfTrue="1" operator="equal">
      <formula>"A"</formula>
    </cfRule>
    <cfRule type="cellIs" dxfId="213" priority="228" stopIfTrue="1" operator="equal">
      <formula>"E"</formula>
    </cfRule>
  </conditionalFormatting>
  <conditionalFormatting sqref="H383">
    <cfRule type="cellIs" dxfId="212" priority="211" stopIfTrue="1" operator="equal">
      <formula>"I"</formula>
    </cfRule>
    <cfRule type="cellIs" dxfId="211" priority="212" stopIfTrue="1" operator="equal">
      <formula>"A"</formula>
    </cfRule>
    <cfRule type="cellIs" dxfId="210" priority="213" stopIfTrue="1" operator="equal">
      <formula>"E"</formula>
    </cfRule>
  </conditionalFormatting>
  <conditionalFormatting sqref="H566">
    <cfRule type="cellIs" dxfId="209" priority="208" stopIfTrue="1" operator="equal">
      <formula>"I"</formula>
    </cfRule>
    <cfRule type="cellIs" dxfId="208" priority="209" stopIfTrue="1" operator="equal">
      <formula>"A"</formula>
    </cfRule>
    <cfRule type="cellIs" dxfId="207" priority="210" stopIfTrue="1" operator="equal">
      <formula>"E"</formula>
    </cfRule>
  </conditionalFormatting>
  <conditionalFormatting sqref="H567">
    <cfRule type="cellIs" dxfId="206" priority="205" stopIfTrue="1" operator="equal">
      <formula>"I"</formula>
    </cfRule>
    <cfRule type="cellIs" dxfId="205" priority="206" stopIfTrue="1" operator="equal">
      <formula>"A"</formula>
    </cfRule>
    <cfRule type="cellIs" dxfId="204" priority="207" stopIfTrue="1" operator="equal">
      <formula>"E"</formula>
    </cfRule>
  </conditionalFormatting>
  <conditionalFormatting sqref="H385">
    <cfRule type="cellIs" dxfId="203" priority="202" stopIfTrue="1" operator="equal">
      <formula>"I"</formula>
    </cfRule>
    <cfRule type="cellIs" dxfId="202" priority="203" stopIfTrue="1" operator="equal">
      <formula>"A"</formula>
    </cfRule>
    <cfRule type="cellIs" dxfId="201" priority="204" stopIfTrue="1" operator="equal">
      <formula>"E"</formula>
    </cfRule>
  </conditionalFormatting>
  <conditionalFormatting sqref="H392">
    <cfRule type="cellIs" dxfId="200" priority="199" stopIfTrue="1" operator="equal">
      <formula>"I"</formula>
    </cfRule>
    <cfRule type="cellIs" dxfId="199" priority="200" stopIfTrue="1" operator="equal">
      <formula>"A"</formula>
    </cfRule>
    <cfRule type="cellIs" dxfId="198" priority="201" stopIfTrue="1" operator="equal">
      <formula>"E"</formula>
    </cfRule>
  </conditionalFormatting>
  <conditionalFormatting sqref="H390">
    <cfRule type="cellIs" dxfId="197" priority="196" stopIfTrue="1" operator="equal">
      <formula>"I"</formula>
    </cfRule>
    <cfRule type="cellIs" dxfId="196" priority="197" stopIfTrue="1" operator="equal">
      <formula>"A"</formula>
    </cfRule>
    <cfRule type="cellIs" dxfId="195" priority="198" stopIfTrue="1" operator="equal">
      <formula>"E"</formula>
    </cfRule>
  </conditionalFormatting>
  <conditionalFormatting sqref="H389">
    <cfRule type="cellIs" dxfId="194" priority="190" stopIfTrue="1" operator="equal">
      <formula>"I"</formula>
    </cfRule>
    <cfRule type="cellIs" dxfId="193" priority="191" stopIfTrue="1" operator="equal">
      <formula>"A"</formula>
    </cfRule>
    <cfRule type="cellIs" dxfId="192" priority="192" stopIfTrue="1" operator="equal">
      <formula>"E"</formula>
    </cfRule>
  </conditionalFormatting>
  <conditionalFormatting sqref="H389">
    <cfRule type="cellIs" dxfId="191" priority="193" stopIfTrue="1" operator="equal">
      <formula>"I"</formula>
    </cfRule>
    <cfRule type="cellIs" dxfId="190" priority="194" stopIfTrue="1" operator="equal">
      <formula>"A"</formula>
    </cfRule>
    <cfRule type="cellIs" dxfId="189" priority="195" stopIfTrue="1" operator="equal">
      <formula>"E"</formula>
    </cfRule>
  </conditionalFormatting>
  <conditionalFormatting sqref="H386">
    <cfRule type="cellIs" dxfId="188" priority="178" stopIfTrue="1" operator="equal">
      <formula>"I"</formula>
    </cfRule>
    <cfRule type="cellIs" dxfId="187" priority="179" stopIfTrue="1" operator="equal">
      <formula>"A"</formula>
    </cfRule>
    <cfRule type="cellIs" dxfId="186" priority="180" stopIfTrue="1" operator="equal">
      <formula>"E"</formula>
    </cfRule>
  </conditionalFormatting>
  <conditionalFormatting sqref="H388">
    <cfRule type="cellIs" dxfId="185" priority="184" stopIfTrue="1" operator="equal">
      <formula>"I"</formula>
    </cfRule>
    <cfRule type="cellIs" dxfId="184" priority="185" stopIfTrue="1" operator="equal">
      <formula>"A"</formula>
    </cfRule>
    <cfRule type="cellIs" dxfId="183" priority="186" stopIfTrue="1" operator="equal">
      <formula>"E"</formula>
    </cfRule>
  </conditionalFormatting>
  <conditionalFormatting sqref="H386">
    <cfRule type="cellIs" dxfId="182" priority="181" stopIfTrue="1" operator="equal">
      <formula>"I"</formula>
    </cfRule>
    <cfRule type="cellIs" dxfId="181" priority="182" stopIfTrue="1" operator="equal">
      <formula>"A"</formula>
    </cfRule>
    <cfRule type="cellIs" dxfId="180" priority="183" stopIfTrue="1" operator="equal">
      <formula>"E"</formula>
    </cfRule>
  </conditionalFormatting>
  <conditionalFormatting sqref="H387">
    <cfRule type="cellIs" dxfId="179" priority="187" stopIfTrue="1" operator="equal">
      <formula>"I"</formula>
    </cfRule>
    <cfRule type="cellIs" dxfId="178" priority="188" stopIfTrue="1" operator="equal">
      <formula>"A"</formula>
    </cfRule>
    <cfRule type="cellIs" dxfId="177" priority="189" stopIfTrue="1" operator="equal">
      <formula>"E"</formula>
    </cfRule>
  </conditionalFormatting>
  <conditionalFormatting sqref="H391">
    <cfRule type="cellIs" dxfId="176" priority="175" stopIfTrue="1" operator="equal">
      <formula>"I"</formula>
    </cfRule>
    <cfRule type="cellIs" dxfId="175" priority="176" stopIfTrue="1" operator="equal">
      <formula>"A"</formula>
    </cfRule>
    <cfRule type="cellIs" dxfId="174" priority="177" stopIfTrue="1" operator="equal">
      <formula>"E"</formula>
    </cfRule>
  </conditionalFormatting>
  <conditionalFormatting sqref="H395">
    <cfRule type="cellIs" dxfId="173" priority="172" stopIfTrue="1" operator="equal">
      <formula>"I"</formula>
    </cfRule>
    <cfRule type="cellIs" dxfId="172" priority="173" stopIfTrue="1" operator="equal">
      <formula>"A"</formula>
    </cfRule>
    <cfRule type="cellIs" dxfId="171" priority="174" stopIfTrue="1" operator="equal">
      <formula>"E"</formula>
    </cfRule>
  </conditionalFormatting>
  <conditionalFormatting sqref="H394">
    <cfRule type="cellIs" dxfId="170" priority="169" stopIfTrue="1" operator="equal">
      <formula>"I"</formula>
    </cfRule>
    <cfRule type="cellIs" dxfId="169" priority="170" stopIfTrue="1" operator="equal">
      <formula>"A"</formula>
    </cfRule>
    <cfRule type="cellIs" dxfId="168" priority="171" stopIfTrue="1" operator="equal">
      <formula>"E"</formula>
    </cfRule>
  </conditionalFormatting>
  <conditionalFormatting sqref="H399">
    <cfRule type="cellIs" dxfId="167" priority="166" stopIfTrue="1" operator="equal">
      <formula>"I"</formula>
    </cfRule>
    <cfRule type="cellIs" dxfId="166" priority="167" stopIfTrue="1" operator="equal">
      <formula>"A"</formula>
    </cfRule>
    <cfRule type="cellIs" dxfId="165" priority="168" stopIfTrue="1" operator="equal">
      <formula>"E"</formula>
    </cfRule>
  </conditionalFormatting>
  <conditionalFormatting sqref="H396">
    <cfRule type="cellIs" dxfId="164" priority="163" stopIfTrue="1" operator="equal">
      <formula>"I"</formula>
    </cfRule>
    <cfRule type="cellIs" dxfId="163" priority="164" stopIfTrue="1" operator="equal">
      <formula>"A"</formula>
    </cfRule>
    <cfRule type="cellIs" dxfId="162" priority="165" stopIfTrue="1" operator="equal">
      <formula>"E"</formula>
    </cfRule>
  </conditionalFormatting>
  <conditionalFormatting sqref="H397">
    <cfRule type="cellIs" dxfId="161" priority="160" stopIfTrue="1" operator="equal">
      <formula>"I"</formula>
    </cfRule>
    <cfRule type="cellIs" dxfId="160" priority="161" stopIfTrue="1" operator="equal">
      <formula>"A"</formula>
    </cfRule>
    <cfRule type="cellIs" dxfId="159" priority="162" stopIfTrue="1" operator="equal">
      <formula>"E"</formula>
    </cfRule>
  </conditionalFormatting>
  <conditionalFormatting sqref="H398">
    <cfRule type="cellIs" dxfId="158" priority="157" stopIfTrue="1" operator="equal">
      <formula>"I"</formula>
    </cfRule>
    <cfRule type="cellIs" dxfId="157" priority="158" stopIfTrue="1" operator="equal">
      <formula>"A"</formula>
    </cfRule>
    <cfRule type="cellIs" dxfId="156" priority="159" stopIfTrue="1" operator="equal">
      <formula>"E"</formula>
    </cfRule>
  </conditionalFormatting>
  <conditionalFormatting sqref="H401">
    <cfRule type="cellIs" dxfId="155" priority="154" stopIfTrue="1" operator="equal">
      <formula>"I"</formula>
    </cfRule>
    <cfRule type="cellIs" dxfId="154" priority="155" stopIfTrue="1" operator="equal">
      <formula>"A"</formula>
    </cfRule>
    <cfRule type="cellIs" dxfId="153" priority="156" stopIfTrue="1" operator="equal">
      <formula>"E"</formula>
    </cfRule>
  </conditionalFormatting>
  <conditionalFormatting sqref="H402">
    <cfRule type="cellIs" dxfId="152" priority="151" stopIfTrue="1" operator="equal">
      <formula>"I"</formula>
    </cfRule>
    <cfRule type="cellIs" dxfId="151" priority="152" stopIfTrue="1" operator="equal">
      <formula>"A"</formula>
    </cfRule>
    <cfRule type="cellIs" dxfId="150" priority="153" stopIfTrue="1" operator="equal">
      <formula>"E"</formula>
    </cfRule>
  </conditionalFormatting>
  <conditionalFormatting sqref="H402">
    <cfRule type="cellIs" dxfId="149" priority="145" stopIfTrue="1" operator="equal">
      <formula>"I"</formula>
    </cfRule>
    <cfRule type="cellIs" dxfId="148" priority="146" stopIfTrue="1" operator="equal">
      <formula>"A"</formula>
    </cfRule>
    <cfRule type="cellIs" dxfId="147" priority="147" stopIfTrue="1" operator="equal">
      <formula>"E"</formula>
    </cfRule>
  </conditionalFormatting>
  <conditionalFormatting sqref="H402">
    <cfRule type="cellIs" dxfId="146" priority="148" stopIfTrue="1" operator="equal">
      <formula>"I"</formula>
    </cfRule>
    <cfRule type="cellIs" dxfId="145" priority="149" stopIfTrue="1" operator="equal">
      <formula>"A"</formula>
    </cfRule>
    <cfRule type="cellIs" dxfId="144" priority="150" stopIfTrue="1" operator="equal">
      <formula>"E"</formula>
    </cfRule>
  </conditionalFormatting>
  <conditionalFormatting sqref="H404">
    <cfRule type="cellIs" dxfId="143" priority="136" stopIfTrue="1" operator="equal">
      <formula>"I"</formula>
    </cfRule>
    <cfRule type="cellIs" dxfId="142" priority="137" stopIfTrue="1" operator="equal">
      <formula>"A"</formula>
    </cfRule>
    <cfRule type="cellIs" dxfId="141" priority="138" stopIfTrue="1" operator="equal">
      <formula>"E"</formula>
    </cfRule>
  </conditionalFormatting>
  <conditionalFormatting sqref="H405">
    <cfRule type="cellIs" dxfId="140" priority="142" stopIfTrue="1" operator="equal">
      <formula>"I"</formula>
    </cfRule>
    <cfRule type="cellIs" dxfId="139" priority="143" stopIfTrue="1" operator="equal">
      <formula>"A"</formula>
    </cfRule>
    <cfRule type="cellIs" dxfId="138" priority="144" stopIfTrue="1" operator="equal">
      <formula>"E"</formula>
    </cfRule>
  </conditionalFormatting>
  <conditionalFormatting sqref="H404">
    <cfRule type="cellIs" dxfId="137" priority="133" stopIfTrue="1" operator="equal">
      <formula>"I"</formula>
    </cfRule>
    <cfRule type="cellIs" dxfId="136" priority="134" stopIfTrue="1" operator="equal">
      <formula>"A"</formula>
    </cfRule>
    <cfRule type="cellIs" dxfId="135" priority="135" stopIfTrue="1" operator="equal">
      <formula>"E"</formula>
    </cfRule>
  </conditionalFormatting>
  <conditionalFormatting sqref="H405">
    <cfRule type="cellIs" dxfId="134" priority="139" stopIfTrue="1" operator="equal">
      <formula>"I"</formula>
    </cfRule>
    <cfRule type="cellIs" dxfId="133" priority="140" stopIfTrue="1" operator="equal">
      <formula>"A"</formula>
    </cfRule>
    <cfRule type="cellIs" dxfId="132" priority="141" stopIfTrue="1" operator="equal">
      <formula>"E"</formula>
    </cfRule>
  </conditionalFormatting>
  <conditionalFormatting sqref="H481">
    <cfRule type="cellIs" dxfId="131" priority="121" stopIfTrue="1" operator="equal">
      <formula>"I"</formula>
    </cfRule>
    <cfRule type="cellIs" dxfId="130" priority="122" stopIfTrue="1" operator="equal">
      <formula>"A"</formula>
    </cfRule>
    <cfRule type="cellIs" dxfId="129" priority="123" stopIfTrue="1" operator="equal">
      <formula>"E"</formula>
    </cfRule>
  </conditionalFormatting>
  <conditionalFormatting sqref="H481">
    <cfRule type="cellIs" dxfId="128" priority="118" stopIfTrue="1" operator="equal">
      <formula>"I"</formula>
    </cfRule>
    <cfRule type="cellIs" dxfId="127" priority="119" stopIfTrue="1" operator="equal">
      <formula>"A"</formula>
    </cfRule>
    <cfRule type="cellIs" dxfId="126" priority="120" stopIfTrue="1" operator="equal">
      <formula>"E"</formula>
    </cfRule>
  </conditionalFormatting>
  <conditionalFormatting sqref="H480">
    <cfRule type="cellIs" dxfId="125" priority="127" stopIfTrue="1" operator="equal">
      <formula>"I"</formula>
    </cfRule>
    <cfRule type="cellIs" dxfId="124" priority="128" stopIfTrue="1" operator="equal">
      <formula>"A"</formula>
    </cfRule>
    <cfRule type="cellIs" dxfId="123" priority="129" stopIfTrue="1" operator="equal">
      <formula>"E"</formula>
    </cfRule>
  </conditionalFormatting>
  <conditionalFormatting sqref="H479">
    <cfRule type="cellIs" dxfId="122" priority="124" stopIfTrue="1" operator="equal">
      <formula>"I"</formula>
    </cfRule>
    <cfRule type="cellIs" dxfId="121" priority="125" stopIfTrue="1" operator="equal">
      <formula>"A"</formula>
    </cfRule>
    <cfRule type="cellIs" dxfId="120" priority="126" stopIfTrue="1" operator="equal">
      <formula>"E"</formula>
    </cfRule>
  </conditionalFormatting>
  <conditionalFormatting sqref="H479:H480">
    <cfRule type="cellIs" dxfId="119" priority="130" stopIfTrue="1" operator="equal">
      <formula>"I"</formula>
    </cfRule>
    <cfRule type="cellIs" dxfId="118" priority="131" stopIfTrue="1" operator="equal">
      <formula>"A"</formula>
    </cfRule>
    <cfRule type="cellIs" dxfId="117" priority="132" stopIfTrue="1" operator="equal">
      <formula>"E"</formula>
    </cfRule>
  </conditionalFormatting>
  <conditionalFormatting sqref="H477">
    <cfRule type="cellIs" dxfId="116" priority="115" stopIfTrue="1" operator="equal">
      <formula>"I"</formula>
    </cfRule>
    <cfRule type="cellIs" dxfId="115" priority="116" stopIfTrue="1" operator="equal">
      <formula>"A"</formula>
    </cfRule>
    <cfRule type="cellIs" dxfId="114" priority="117" stopIfTrue="1" operator="equal">
      <formula>"E"</formula>
    </cfRule>
  </conditionalFormatting>
  <conditionalFormatting sqref="H478">
    <cfRule type="cellIs" dxfId="113" priority="112" stopIfTrue="1" operator="equal">
      <formula>"I"</formula>
    </cfRule>
    <cfRule type="cellIs" dxfId="112" priority="113" stopIfTrue="1" operator="equal">
      <formula>"A"</formula>
    </cfRule>
    <cfRule type="cellIs" dxfId="111" priority="114" stopIfTrue="1" operator="equal">
      <formula>"E"</formula>
    </cfRule>
  </conditionalFormatting>
  <conditionalFormatting sqref="H490">
    <cfRule type="cellIs" dxfId="110" priority="100" stopIfTrue="1" operator="equal">
      <formula>"I"</formula>
    </cfRule>
    <cfRule type="cellIs" dxfId="109" priority="101" stopIfTrue="1" operator="equal">
      <formula>"A"</formula>
    </cfRule>
    <cfRule type="cellIs" dxfId="108" priority="102" stopIfTrue="1" operator="equal">
      <formula>"E"</formula>
    </cfRule>
  </conditionalFormatting>
  <conditionalFormatting sqref="H490">
    <cfRule type="cellIs" dxfId="107" priority="97" stopIfTrue="1" operator="equal">
      <formula>"I"</formula>
    </cfRule>
    <cfRule type="cellIs" dxfId="106" priority="98" stopIfTrue="1" operator="equal">
      <formula>"A"</formula>
    </cfRule>
    <cfRule type="cellIs" dxfId="105" priority="99" stopIfTrue="1" operator="equal">
      <formula>"E"</formula>
    </cfRule>
  </conditionalFormatting>
  <conditionalFormatting sqref="H489">
    <cfRule type="cellIs" dxfId="104" priority="106" stopIfTrue="1" operator="equal">
      <formula>"I"</formula>
    </cfRule>
    <cfRule type="cellIs" dxfId="103" priority="107" stopIfTrue="1" operator="equal">
      <formula>"A"</formula>
    </cfRule>
    <cfRule type="cellIs" dxfId="102" priority="108" stopIfTrue="1" operator="equal">
      <formula>"E"</formula>
    </cfRule>
  </conditionalFormatting>
  <conditionalFormatting sqref="H488">
    <cfRule type="cellIs" dxfId="101" priority="103" stopIfTrue="1" operator="equal">
      <formula>"I"</formula>
    </cfRule>
    <cfRule type="cellIs" dxfId="100" priority="104" stopIfTrue="1" operator="equal">
      <formula>"A"</formula>
    </cfRule>
    <cfRule type="cellIs" dxfId="99" priority="105" stopIfTrue="1" operator="equal">
      <formula>"E"</formula>
    </cfRule>
  </conditionalFormatting>
  <conditionalFormatting sqref="H488:H489">
    <cfRule type="cellIs" dxfId="98" priority="109" stopIfTrue="1" operator="equal">
      <formula>"I"</formula>
    </cfRule>
    <cfRule type="cellIs" dxfId="97" priority="110" stopIfTrue="1" operator="equal">
      <formula>"A"</formula>
    </cfRule>
    <cfRule type="cellIs" dxfId="96" priority="111" stopIfTrue="1" operator="equal">
      <formula>"E"</formula>
    </cfRule>
  </conditionalFormatting>
  <conditionalFormatting sqref="H486">
    <cfRule type="cellIs" dxfId="95" priority="94" stopIfTrue="1" operator="equal">
      <formula>"I"</formula>
    </cfRule>
    <cfRule type="cellIs" dxfId="94" priority="95" stopIfTrue="1" operator="equal">
      <formula>"A"</formula>
    </cfRule>
    <cfRule type="cellIs" dxfId="93" priority="96" stopIfTrue="1" operator="equal">
      <formula>"E"</formula>
    </cfRule>
  </conditionalFormatting>
  <conditionalFormatting sqref="H487">
    <cfRule type="cellIs" dxfId="92" priority="91" stopIfTrue="1" operator="equal">
      <formula>"I"</formula>
    </cfRule>
    <cfRule type="cellIs" dxfId="91" priority="92" stopIfTrue="1" operator="equal">
      <formula>"A"</formula>
    </cfRule>
    <cfRule type="cellIs" dxfId="90" priority="93" stopIfTrue="1" operator="equal">
      <formula>"E"</formula>
    </cfRule>
  </conditionalFormatting>
  <conditionalFormatting sqref="H497">
    <cfRule type="cellIs" dxfId="89" priority="79" stopIfTrue="1" operator="equal">
      <formula>"I"</formula>
    </cfRule>
    <cfRule type="cellIs" dxfId="88" priority="80" stopIfTrue="1" operator="equal">
      <formula>"A"</formula>
    </cfRule>
    <cfRule type="cellIs" dxfId="87" priority="81" stopIfTrue="1" operator="equal">
      <formula>"E"</formula>
    </cfRule>
  </conditionalFormatting>
  <conditionalFormatting sqref="H497">
    <cfRule type="cellIs" dxfId="86" priority="76" stopIfTrue="1" operator="equal">
      <formula>"I"</formula>
    </cfRule>
    <cfRule type="cellIs" dxfId="85" priority="77" stopIfTrue="1" operator="equal">
      <formula>"A"</formula>
    </cfRule>
    <cfRule type="cellIs" dxfId="84" priority="78" stopIfTrue="1" operator="equal">
      <formula>"E"</formula>
    </cfRule>
  </conditionalFormatting>
  <conditionalFormatting sqref="H496">
    <cfRule type="cellIs" dxfId="83" priority="85" stopIfTrue="1" operator="equal">
      <formula>"I"</formula>
    </cfRule>
    <cfRule type="cellIs" dxfId="82" priority="86" stopIfTrue="1" operator="equal">
      <formula>"A"</formula>
    </cfRule>
    <cfRule type="cellIs" dxfId="81" priority="87" stopIfTrue="1" operator="equal">
      <formula>"E"</formula>
    </cfRule>
  </conditionalFormatting>
  <conditionalFormatting sqref="H495">
    <cfRule type="cellIs" dxfId="80" priority="82" stopIfTrue="1" operator="equal">
      <formula>"I"</formula>
    </cfRule>
    <cfRule type="cellIs" dxfId="79" priority="83" stopIfTrue="1" operator="equal">
      <formula>"A"</formula>
    </cfRule>
    <cfRule type="cellIs" dxfId="78" priority="84" stopIfTrue="1" operator="equal">
      <formula>"E"</formula>
    </cfRule>
  </conditionalFormatting>
  <conditionalFormatting sqref="H495:H496">
    <cfRule type="cellIs" dxfId="77" priority="88" stopIfTrue="1" operator="equal">
      <formula>"I"</formula>
    </cfRule>
    <cfRule type="cellIs" dxfId="76" priority="89" stopIfTrue="1" operator="equal">
      <formula>"A"</formula>
    </cfRule>
    <cfRule type="cellIs" dxfId="75" priority="90" stopIfTrue="1" operator="equal">
      <formula>"E"</formula>
    </cfRule>
  </conditionalFormatting>
  <conditionalFormatting sqref="H493">
    <cfRule type="cellIs" dxfId="74" priority="73" stopIfTrue="1" operator="equal">
      <formula>"I"</formula>
    </cfRule>
    <cfRule type="cellIs" dxfId="73" priority="74" stopIfTrue="1" operator="equal">
      <formula>"A"</formula>
    </cfRule>
    <cfRule type="cellIs" dxfId="72" priority="75" stopIfTrue="1" operator="equal">
      <formula>"E"</formula>
    </cfRule>
  </conditionalFormatting>
  <conditionalFormatting sqref="H494">
    <cfRule type="cellIs" dxfId="71" priority="70" stopIfTrue="1" operator="equal">
      <formula>"I"</formula>
    </cfRule>
    <cfRule type="cellIs" dxfId="70" priority="71" stopIfTrue="1" operator="equal">
      <formula>"A"</formula>
    </cfRule>
    <cfRule type="cellIs" dxfId="69" priority="72" stopIfTrue="1" operator="equal">
      <formula>"E"</formula>
    </cfRule>
  </conditionalFormatting>
  <conditionalFormatting sqref="H505">
    <cfRule type="cellIs" dxfId="68" priority="58" stopIfTrue="1" operator="equal">
      <formula>"I"</formula>
    </cfRule>
    <cfRule type="cellIs" dxfId="67" priority="59" stopIfTrue="1" operator="equal">
      <formula>"A"</formula>
    </cfRule>
    <cfRule type="cellIs" dxfId="66" priority="60" stopIfTrue="1" operator="equal">
      <formula>"E"</formula>
    </cfRule>
  </conditionalFormatting>
  <conditionalFormatting sqref="H505">
    <cfRule type="cellIs" dxfId="65" priority="55" stopIfTrue="1" operator="equal">
      <formula>"I"</formula>
    </cfRule>
    <cfRule type="cellIs" dxfId="64" priority="56" stopIfTrue="1" operator="equal">
      <formula>"A"</formula>
    </cfRule>
    <cfRule type="cellIs" dxfId="63" priority="57" stopIfTrue="1" operator="equal">
      <formula>"E"</formula>
    </cfRule>
  </conditionalFormatting>
  <conditionalFormatting sqref="H504">
    <cfRule type="cellIs" dxfId="62" priority="64" stopIfTrue="1" operator="equal">
      <formula>"I"</formula>
    </cfRule>
    <cfRule type="cellIs" dxfId="61" priority="65" stopIfTrue="1" operator="equal">
      <formula>"A"</formula>
    </cfRule>
    <cfRule type="cellIs" dxfId="60" priority="66" stopIfTrue="1" operator="equal">
      <formula>"E"</formula>
    </cfRule>
  </conditionalFormatting>
  <conditionalFormatting sqref="H503">
    <cfRule type="cellIs" dxfId="59" priority="61" stopIfTrue="1" operator="equal">
      <formula>"I"</formula>
    </cfRule>
    <cfRule type="cellIs" dxfId="58" priority="62" stopIfTrue="1" operator="equal">
      <formula>"A"</formula>
    </cfRule>
    <cfRule type="cellIs" dxfId="57" priority="63" stopIfTrue="1" operator="equal">
      <formula>"E"</formula>
    </cfRule>
  </conditionalFormatting>
  <conditionalFormatting sqref="H503:H504">
    <cfRule type="cellIs" dxfId="56" priority="67" stopIfTrue="1" operator="equal">
      <formula>"I"</formula>
    </cfRule>
    <cfRule type="cellIs" dxfId="55" priority="68" stopIfTrue="1" operator="equal">
      <formula>"A"</formula>
    </cfRule>
    <cfRule type="cellIs" dxfId="54" priority="69" stopIfTrue="1" operator="equal">
      <formula>"E"</formula>
    </cfRule>
  </conditionalFormatting>
  <conditionalFormatting sqref="H501">
    <cfRule type="cellIs" dxfId="53" priority="52" stopIfTrue="1" operator="equal">
      <formula>"I"</formula>
    </cfRule>
    <cfRule type="cellIs" dxfId="52" priority="53" stopIfTrue="1" operator="equal">
      <formula>"A"</formula>
    </cfRule>
    <cfRule type="cellIs" dxfId="51" priority="54" stopIfTrue="1" operator="equal">
      <formula>"E"</formula>
    </cfRule>
  </conditionalFormatting>
  <conditionalFormatting sqref="H502">
    <cfRule type="cellIs" dxfId="50" priority="49" stopIfTrue="1" operator="equal">
      <formula>"I"</formula>
    </cfRule>
    <cfRule type="cellIs" dxfId="49" priority="50" stopIfTrue="1" operator="equal">
      <formula>"A"</formula>
    </cfRule>
    <cfRule type="cellIs" dxfId="48" priority="51" stopIfTrue="1" operator="equal">
      <formula>"E"</formula>
    </cfRule>
  </conditionalFormatting>
  <conditionalFormatting sqref="H510">
    <cfRule type="cellIs" dxfId="47" priority="46" stopIfTrue="1" operator="equal">
      <formula>"I"</formula>
    </cfRule>
    <cfRule type="cellIs" dxfId="46" priority="47" stopIfTrue="1" operator="equal">
      <formula>"A"</formula>
    </cfRule>
    <cfRule type="cellIs" dxfId="45" priority="48" stopIfTrue="1" operator="equal">
      <formula>"E"</formula>
    </cfRule>
  </conditionalFormatting>
  <conditionalFormatting sqref="H510">
    <cfRule type="cellIs" dxfId="44" priority="43" stopIfTrue="1" operator="equal">
      <formula>"I"</formula>
    </cfRule>
    <cfRule type="cellIs" dxfId="43" priority="44" stopIfTrue="1" operator="equal">
      <formula>"A"</formula>
    </cfRule>
    <cfRule type="cellIs" dxfId="42" priority="45" stopIfTrue="1" operator="equal">
      <formula>"E"</formula>
    </cfRule>
  </conditionalFormatting>
  <conditionalFormatting sqref="H408">
    <cfRule type="cellIs" dxfId="41" priority="40" stopIfTrue="1" operator="equal">
      <formula>"I"</formula>
    </cfRule>
    <cfRule type="cellIs" dxfId="40" priority="41" stopIfTrue="1" operator="equal">
      <formula>"A"</formula>
    </cfRule>
    <cfRule type="cellIs" dxfId="39" priority="42" stopIfTrue="1" operator="equal">
      <formula>"E"</formula>
    </cfRule>
  </conditionalFormatting>
  <conditionalFormatting sqref="H407">
    <cfRule type="cellIs" dxfId="38" priority="37" stopIfTrue="1" operator="equal">
      <formula>"I"</formula>
    </cfRule>
    <cfRule type="cellIs" dxfId="37" priority="38" stopIfTrue="1" operator="equal">
      <formula>"A"</formula>
    </cfRule>
    <cfRule type="cellIs" dxfId="36" priority="39" stopIfTrue="1" operator="equal">
      <formula>"E"</formula>
    </cfRule>
  </conditionalFormatting>
  <conditionalFormatting sqref="H409">
    <cfRule type="cellIs" dxfId="35" priority="34" stopIfTrue="1" operator="equal">
      <formula>"I"</formula>
    </cfRule>
    <cfRule type="cellIs" dxfId="34" priority="35" stopIfTrue="1" operator="equal">
      <formula>"A"</formula>
    </cfRule>
    <cfRule type="cellIs" dxfId="33" priority="36" stopIfTrue="1" operator="equal">
      <formula>"E"</formula>
    </cfRule>
  </conditionalFormatting>
  <conditionalFormatting sqref="H410">
    <cfRule type="cellIs" dxfId="32" priority="31" stopIfTrue="1" operator="equal">
      <formula>"I"</formula>
    </cfRule>
    <cfRule type="cellIs" dxfId="31" priority="32" stopIfTrue="1" operator="equal">
      <formula>"A"</formula>
    </cfRule>
    <cfRule type="cellIs" dxfId="30" priority="33" stopIfTrue="1" operator="equal">
      <formula>"E"</formula>
    </cfRule>
  </conditionalFormatting>
  <conditionalFormatting sqref="H411">
    <cfRule type="cellIs" dxfId="29" priority="28" stopIfTrue="1" operator="equal">
      <formula>"I"</formula>
    </cfRule>
    <cfRule type="cellIs" dxfId="28" priority="29" stopIfTrue="1" operator="equal">
      <formula>"A"</formula>
    </cfRule>
    <cfRule type="cellIs" dxfId="27" priority="30" stopIfTrue="1" operator="equal">
      <formula>"E"</formula>
    </cfRule>
  </conditionalFormatting>
  <conditionalFormatting sqref="H406">
    <cfRule type="cellIs" dxfId="26" priority="22" stopIfTrue="1" operator="equal">
      <formula>"I"</formula>
    </cfRule>
    <cfRule type="cellIs" dxfId="25" priority="23" stopIfTrue="1" operator="equal">
      <formula>"A"</formula>
    </cfRule>
    <cfRule type="cellIs" dxfId="24" priority="24" stopIfTrue="1" operator="equal">
      <formula>"E"</formula>
    </cfRule>
  </conditionalFormatting>
  <conditionalFormatting sqref="H406">
    <cfRule type="cellIs" dxfId="23" priority="25" stopIfTrue="1" operator="equal">
      <formula>"I"</formula>
    </cfRule>
    <cfRule type="cellIs" dxfId="22" priority="26" stopIfTrue="1" operator="equal">
      <formula>"A"</formula>
    </cfRule>
    <cfRule type="cellIs" dxfId="21" priority="27" stopIfTrue="1" operator="equal">
      <formula>"E"</formula>
    </cfRule>
  </conditionalFormatting>
  <conditionalFormatting sqref="H280">
    <cfRule type="cellIs" dxfId="20" priority="19" stopIfTrue="1" operator="equal">
      <formula>"I"</formula>
    </cfRule>
    <cfRule type="cellIs" dxfId="19" priority="20" stopIfTrue="1" operator="equal">
      <formula>"A"</formula>
    </cfRule>
    <cfRule type="cellIs" dxfId="18" priority="21" stopIfTrue="1" operator="equal">
      <formula>"E"</formula>
    </cfRule>
  </conditionalFormatting>
  <conditionalFormatting sqref="H282">
    <cfRule type="cellIs" dxfId="17" priority="16" stopIfTrue="1" operator="equal">
      <formula>"I"</formula>
    </cfRule>
    <cfRule type="cellIs" dxfId="16" priority="17" stopIfTrue="1" operator="equal">
      <formula>"A"</formula>
    </cfRule>
    <cfRule type="cellIs" dxfId="15" priority="18" stopIfTrue="1" operator="equal">
      <formula>"E"</formula>
    </cfRule>
  </conditionalFormatting>
  <conditionalFormatting sqref="H279">
    <cfRule type="cellIs" dxfId="14" priority="13" stopIfTrue="1" operator="equal">
      <formula>"I"</formula>
    </cfRule>
    <cfRule type="cellIs" dxfId="13" priority="14" stopIfTrue="1" operator="equal">
      <formula>"A"</formula>
    </cfRule>
    <cfRule type="cellIs" dxfId="12" priority="15" stopIfTrue="1" operator="equal">
      <formula>"E"</formula>
    </cfRule>
  </conditionalFormatting>
  <conditionalFormatting sqref="H279">
    <cfRule type="cellIs" dxfId="8" priority="10" stopIfTrue="1" operator="equal">
      <formula>"I"</formula>
    </cfRule>
    <cfRule type="cellIs" dxfId="7" priority="11" stopIfTrue="1" operator="equal">
      <formula>"A"</formula>
    </cfRule>
    <cfRule type="cellIs" dxfId="6" priority="12" stopIfTrue="1" operator="equal">
      <formula>"E"</formula>
    </cfRule>
  </conditionalFormatting>
  <conditionalFormatting sqref="H281">
    <cfRule type="cellIs" dxfId="5" priority="1" stopIfTrue="1" operator="equal">
      <formula>"I"</formula>
    </cfRule>
    <cfRule type="cellIs" dxfId="4" priority="2" stopIfTrue="1" operator="equal">
      <formula>"A"</formula>
    </cfRule>
    <cfRule type="cellIs" dxfId="3" priority="3" stopIfTrue="1" operator="equal">
      <formula>"E"</formula>
    </cfRule>
  </conditionalFormatting>
  <dataValidations count="2">
    <dataValidation allowBlank="1" showInputMessage="1" showErrorMessage="1" promptTitle="Tipo da Manutenção na Função" prompt="I - Inclusão  _x000a_A - Alteração  _x000a_E - Exclusão  _x000a_T - Teste" sqref="I516 H8:H595">
      <formula1>0</formula1>
      <formula2>0</formula2>
    </dataValidation>
    <dataValidation allowBlank="1" showInputMessage="1" showErrorMessage="1" promptTitle="Tipo da Função" prompt="ALI, AIE, EE, SE, CE" sqref="G8:G595">
      <formula1>0</formula1>
      <formula2>0</formula2>
    </dataValidation>
  </dataValidations>
  <printOptions headings="1"/>
  <pageMargins left="0.39374999999999999" right="0.31527777777777777" top="0.2361111111111111" bottom="0.39374999999999999" header="0.51180555555555551" footer="0.2361111111111111"/>
  <pageSetup paperSize="9" scale="64" firstPageNumber="0" orientation="landscape" horizontalDpi="300" verticalDpi="300" r:id="rId1"/>
  <headerFooter alignWithMargins="0">
    <oddFooter>&amp;L&amp;P/&amp;N&amp;C&amp;D&amp;R  &amp;F - &amp;A         .</oddFooter>
  </headerFooter>
  <colBreaks count="1" manualBreakCount="1">
    <brk id="20" max="39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62"/>
  <sheetViews>
    <sheetView showGridLines="0" topLeftCell="A52" zoomScaleSheetLayoutView="100" workbookViewId="0">
      <selection activeCell="E60" sqref="E60"/>
    </sheetView>
  </sheetViews>
  <sheetFormatPr defaultRowHeight="12.75" x14ac:dyDescent="0.25"/>
  <cols>
    <col min="1" max="1" width="2.85546875" style="4" customWidth="1"/>
    <col min="2" max="2" width="8.28515625" style="4" customWidth="1"/>
    <col min="3" max="3" width="10.7109375" style="4" customWidth="1"/>
    <col min="4" max="4" width="2.28515625" style="4" customWidth="1"/>
    <col min="5" max="5" width="7.7109375" style="4" customWidth="1"/>
    <col min="6" max="6" width="5" style="4" customWidth="1"/>
    <col min="7" max="7" width="10.7109375" style="4" customWidth="1"/>
    <col min="8" max="8" width="4.7109375" style="4" customWidth="1"/>
    <col min="9" max="9" width="6.7109375" style="4" customWidth="1"/>
    <col min="10" max="10" width="4.7109375" style="4" customWidth="1"/>
    <col min="11" max="11" width="9.85546875" style="4" customWidth="1"/>
    <col min="12" max="12" width="7.28515625" style="4" customWidth="1"/>
    <col min="13" max="16384" width="9.140625" style="4"/>
  </cols>
  <sheetData>
    <row r="1" spans="1:15" ht="12" customHeight="1" x14ac:dyDescent="0.25">
      <c r="A1" s="176" t="s">
        <v>41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</row>
    <row r="2" spans="1:15" ht="12" customHeight="1" x14ac:dyDescent="0.25">
      <c r="A2" s="176"/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</row>
    <row r="3" spans="1:15" ht="12" customHeight="1" x14ac:dyDescent="0.25">
      <c r="A3" s="176"/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</row>
    <row r="4" spans="1:15" ht="12" customHeight="1" x14ac:dyDescent="0.25">
      <c r="A4" s="177" t="str">
        <f>Contagem!A5&amp;" : "&amp;Contagem!F5</f>
        <v>Aplicação : MEGASOFT</v>
      </c>
      <c r="B4" s="177"/>
      <c r="C4" s="177"/>
      <c r="D4" s="177"/>
      <c r="E4" s="177"/>
      <c r="F4" s="178" t="str">
        <f>Contagem!A6&amp;" : "&amp;Contagem!F6</f>
        <v>Projeto : Pacote 6</v>
      </c>
      <c r="G4" s="178"/>
      <c r="H4" s="178"/>
      <c r="I4" s="178"/>
      <c r="J4" s="178"/>
      <c r="K4" s="178"/>
      <c r="L4" s="178"/>
    </row>
    <row r="5" spans="1:15" ht="12" customHeight="1" x14ac:dyDescent="0.25">
      <c r="A5" s="162" t="str">
        <f>Contagem!A7&amp;" : "&amp;Contagem!F7</f>
        <v>Responsável : Rodrigo Medeiros</v>
      </c>
      <c r="B5" s="162"/>
      <c r="C5" s="162"/>
      <c r="D5" s="162"/>
      <c r="E5" s="162"/>
      <c r="F5" s="178" t="str">
        <f>Contagem!A8&amp;" : "&amp;Contagem!F8</f>
        <v xml:space="preserve">Revisor : </v>
      </c>
      <c r="G5" s="178"/>
      <c r="H5" s="178"/>
      <c r="I5" s="178"/>
      <c r="J5" s="178"/>
      <c r="K5" s="178"/>
      <c r="L5" s="178"/>
    </row>
    <row r="6" spans="1:15" ht="12" customHeight="1" x14ac:dyDescent="0.25">
      <c r="A6" s="11" t="str">
        <f>Contagem!A4&amp;" : "&amp;Contagem!F4</f>
        <v>Empresa : Polisys Informática</v>
      </c>
      <c r="B6" s="20"/>
      <c r="C6" s="20"/>
      <c r="D6" s="21"/>
      <c r="E6" s="21"/>
      <c r="F6" s="180" t="str">
        <f>Contagem!R4&amp;" = "&amp;VALUE(Contagem!T4)</f>
        <v>R$/PF = 0</v>
      </c>
      <c r="G6" s="180"/>
      <c r="H6" s="180" t="str">
        <f>" Custo= "&amp;DOLLAR(Contagem!W4)</f>
        <v xml:space="preserve"> Custo= R$ 0,00</v>
      </c>
      <c r="I6" s="180"/>
      <c r="J6" s="180"/>
      <c r="K6" s="181" t="str">
        <f>"PF  = "&amp;VALUE(Contagem!W5)</f>
        <v>PF  = 1581,5</v>
      </c>
      <c r="L6" s="181"/>
    </row>
    <row r="7" spans="1:15" ht="12" customHeight="1" x14ac:dyDescent="0.25">
      <c r="A7" s="182" t="s">
        <v>42</v>
      </c>
      <c r="B7" s="182"/>
      <c r="C7" s="183" t="s">
        <v>43</v>
      </c>
      <c r="D7" s="183"/>
      <c r="E7" s="183"/>
      <c r="F7" s="183"/>
      <c r="G7" s="184" t="s">
        <v>44</v>
      </c>
      <c r="H7" s="184"/>
      <c r="I7" s="185" t="s">
        <v>45</v>
      </c>
      <c r="J7" s="185"/>
      <c r="K7" s="185"/>
      <c r="L7" s="185"/>
    </row>
    <row r="8" spans="1:15" ht="12" customHeight="1" x14ac:dyDescent="0.25">
      <c r="A8" s="182"/>
      <c r="B8" s="182"/>
      <c r="C8" s="183"/>
      <c r="D8" s="183"/>
      <c r="E8" s="183"/>
      <c r="F8" s="183"/>
      <c r="G8" s="184"/>
      <c r="H8" s="184"/>
      <c r="I8" s="184"/>
      <c r="J8" s="185"/>
      <c r="K8" s="185"/>
      <c r="L8" s="185"/>
    </row>
    <row r="9" spans="1:15" ht="12" customHeight="1" x14ac:dyDescent="0.25">
      <c r="A9" s="22"/>
      <c r="B9" s="23"/>
      <c r="C9" s="24"/>
      <c r="D9" s="24"/>
      <c r="E9" s="24"/>
      <c r="F9" s="24"/>
      <c r="G9" s="24"/>
      <c r="H9" s="24"/>
      <c r="I9" s="24"/>
      <c r="J9" s="24"/>
      <c r="K9" s="24"/>
      <c r="L9" s="25"/>
    </row>
    <row r="10" spans="1:15" ht="12" customHeight="1" x14ac:dyDescent="0.25">
      <c r="A10" s="26"/>
      <c r="B10" s="27" t="s">
        <v>39</v>
      </c>
      <c r="C10" s="28">
        <f>COUNTIF(Funções!K8:K592,"EEL")</f>
        <v>38</v>
      </c>
      <c r="D10" s="29"/>
      <c r="E10" s="30" t="s">
        <v>46</v>
      </c>
      <c r="F10" s="30" t="s">
        <v>47</v>
      </c>
      <c r="G10" s="28">
        <f>C10*3</f>
        <v>114</v>
      </c>
      <c r="H10" s="29"/>
      <c r="I10" s="31"/>
      <c r="J10" s="29"/>
      <c r="K10" s="29"/>
      <c r="L10" s="32"/>
    </row>
    <row r="11" spans="1:15" ht="12" customHeight="1" x14ac:dyDescent="0.25">
      <c r="A11" s="26"/>
      <c r="B11" s="27"/>
      <c r="C11" s="28">
        <f>COUNTIF(Funções!K8:K592,"EEA")</f>
        <v>42</v>
      </c>
      <c r="D11" s="29"/>
      <c r="E11" s="30" t="s">
        <v>48</v>
      </c>
      <c r="F11" s="30" t="s">
        <v>49</v>
      </c>
      <c r="G11" s="28">
        <f>C11*4</f>
        <v>168</v>
      </c>
      <c r="H11" s="29"/>
      <c r="I11" s="31"/>
      <c r="J11" s="29"/>
      <c r="K11" s="29"/>
      <c r="L11" s="32"/>
    </row>
    <row r="12" spans="1:15" ht="12" customHeight="1" x14ac:dyDescent="0.25">
      <c r="A12" s="26"/>
      <c r="B12" s="27"/>
      <c r="C12" s="28">
        <f>COUNTIF(Funções!K8:K592,"EEH")</f>
        <v>43</v>
      </c>
      <c r="D12" s="29"/>
      <c r="E12" s="30" t="s">
        <v>50</v>
      </c>
      <c r="F12" s="30" t="s">
        <v>51</v>
      </c>
      <c r="G12" s="28">
        <f>C12*6</f>
        <v>258</v>
      </c>
      <c r="H12" s="29"/>
      <c r="I12" s="31"/>
      <c r="J12" s="29"/>
      <c r="L12" s="33"/>
    </row>
    <row r="13" spans="1:15" ht="6.75" customHeight="1" x14ac:dyDescent="0.25">
      <c r="A13" s="26"/>
      <c r="B13" s="27"/>
      <c r="C13" s="24"/>
      <c r="D13" s="29"/>
      <c r="E13" s="29"/>
      <c r="F13" s="29"/>
      <c r="G13" s="24"/>
      <c r="H13" s="29"/>
      <c r="I13" s="29"/>
      <c r="J13" s="29"/>
      <c r="K13" s="29"/>
      <c r="L13" s="32"/>
    </row>
    <row r="14" spans="1:15" ht="12" customHeight="1" x14ac:dyDescent="0.25">
      <c r="A14" s="26"/>
      <c r="B14" s="34" t="s">
        <v>52</v>
      </c>
      <c r="C14" s="28">
        <f>SUM(C10:C12)</f>
        <v>123</v>
      </c>
      <c r="D14" s="29"/>
      <c r="E14" s="29"/>
      <c r="F14" s="34" t="s">
        <v>52</v>
      </c>
      <c r="G14" s="28">
        <f>SUM(G10:G12)</f>
        <v>540</v>
      </c>
      <c r="H14" s="29"/>
      <c r="I14" s="35">
        <f>IF($G$45&lt;&gt;0,G14/$G$45,"")</f>
        <v>0.31358885017421601</v>
      </c>
      <c r="J14" s="29"/>
      <c r="K14" s="29"/>
      <c r="L14" s="32"/>
      <c r="O14" s="36"/>
    </row>
    <row r="15" spans="1:15" ht="6" customHeight="1" x14ac:dyDescent="0.25">
      <c r="A15" s="37"/>
      <c r="B15" s="38"/>
      <c r="C15" s="28"/>
      <c r="D15" s="28"/>
      <c r="E15" s="28"/>
      <c r="F15" s="28"/>
      <c r="G15" s="28"/>
      <c r="H15" s="28"/>
      <c r="I15" s="28"/>
      <c r="J15" s="28"/>
      <c r="K15" s="28"/>
      <c r="L15" s="39"/>
    </row>
    <row r="16" spans="1:15" ht="12" customHeight="1" x14ac:dyDescent="0.25">
      <c r="A16" s="26"/>
      <c r="B16" s="27"/>
      <c r="C16" s="29"/>
      <c r="D16" s="29"/>
      <c r="E16" s="29"/>
      <c r="F16" s="29"/>
      <c r="G16" s="29"/>
      <c r="H16" s="29"/>
      <c r="I16" s="29"/>
      <c r="J16" s="29"/>
      <c r="K16" s="29"/>
      <c r="L16" s="32"/>
    </row>
    <row r="17" spans="1:12" ht="12" customHeight="1" x14ac:dyDescent="0.25">
      <c r="A17" s="26"/>
      <c r="B17" s="27" t="s">
        <v>40</v>
      </c>
      <c r="C17" s="28">
        <f>COUNTIF(Funções!K8:K592,"SEL")</f>
        <v>5</v>
      </c>
      <c r="D17" s="29"/>
      <c r="E17" s="30" t="s">
        <v>46</v>
      </c>
      <c r="F17" s="30" t="s">
        <v>49</v>
      </c>
      <c r="G17" s="28">
        <f>C17*4</f>
        <v>20</v>
      </c>
      <c r="H17" s="29"/>
      <c r="I17" s="29"/>
      <c r="J17" s="29"/>
      <c r="K17" s="29"/>
      <c r="L17" s="32"/>
    </row>
    <row r="18" spans="1:12" ht="12" customHeight="1" x14ac:dyDescent="0.25">
      <c r="A18" s="26"/>
      <c r="B18" s="27"/>
      <c r="C18" s="28">
        <f>COUNTIF(Funções!K8:K592,"SEA")</f>
        <v>13</v>
      </c>
      <c r="D18" s="29"/>
      <c r="E18" s="30" t="s">
        <v>48</v>
      </c>
      <c r="F18" s="30" t="s">
        <v>53</v>
      </c>
      <c r="G18" s="28">
        <f>C18*5</f>
        <v>65</v>
      </c>
      <c r="H18" s="29"/>
      <c r="I18" s="29"/>
      <c r="J18" s="29"/>
      <c r="K18" s="29"/>
      <c r="L18" s="32"/>
    </row>
    <row r="19" spans="1:12" ht="12" customHeight="1" x14ac:dyDescent="0.25">
      <c r="A19" s="26"/>
      <c r="B19" s="27"/>
      <c r="C19" s="28">
        <f>COUNTIF(Funções!K8:K592,"SEH")</f>
        <v>66</v>
      </c>
      <c r="D19" s="29"/>
      <c r="E19" s="30" t="s">
        <v>50</v>
      </c>
      <c r="F19" s="30" t="s">
        <v>54</v>
      </c>
      <c r="G19" s="28">
        <f>C19*7</f>
        <v>462</v>
      </c>
      <c r="H19" s="29"/>
      <c r="I19" s="29"/>
      <c r="J19" s="29"/>
      <c r="K19" s="29"/>
      <c r="L19" s="33"/>
    </row>
    <row r="20" spans="1:12" ht="6.75" customHeight="1" x14ac:dyDescent="0.25">
      <c r="A20" s="26"/>
      <c r="B20" s="27"/>
      <c r="C20" s="24"/>
      <c r="D20" s="29"/>
      <c r="E20" s="29"/>
      <c r="F20" s="29"/>
      <c r="G20" s="24"/>
      <c r="H20" s="29"/>
      <c r="I20" s="29"/>
      <c r="J20" s="29"/>
      <c r="K20" s="29"/>
      <c r="L20" s="32"/>
    </row>
    <row r="21" spans="1:12" ht="12" customHeight="1" x14ac:dyDescent="0.25">
      <c r="A21" s="26"/>
      <c r="B21" s="34" t="s">
        <v>52</v>
      </c>
      <c r="C21" s="28">
        <f>SUM(C17:C19)</f>
        <v>84</v>
      </c>
      <c r="D21" s="29"/>
      <c r="E21" s="29"/>
      <c r="F21" s="34" t="s">
        <v>52</v>
      </c>
      <c r="G21" s="28">
        <f>SUM(G17:G19)</f>
        <v>547</v>
      </c>
      <c r="H21" s="29"/>
      <c r="I21" s="40">
        <f>IF($G$45&lt;&gt;0,G21/$G$45,"")</f>
        <v>0.31765389082462253</v>
      </c>
      <c r="J21" s="29"/>
      <c r="K21" s="29"/>
      <c r="L21" s="32"/>
    </row>
    <row r="22" spans="1:12" ht="6" customHeight="1" x14ac:dyDescent="0.25">
      <c r="A22" s="37"/>
      <c r="B22" s="38"/>
      <c r="C22" s="28"/>
      <c r="D22" s="28"/>
      <c r="E22" s="28"/>
      <c r="F22" s="28"/>
      <c r="G22" s="28"/>
      <c r="H22" s="28"/>
      <c r="I22" s="28"/>
      <c r="J22" s="28"/>
      <c r="K22" s="28"/>
      <c r="L22" s="39"/>
    </row>
    <row r="23" spans="1:12" ht="12" customHeight="1" x14ac:dyDescent="0.25">
      <c r="A23" s="22"/>
      <c r="B23" s="23"/>
      <c r="C23" s="29"/>
      <c r="D23" s="24"/>
      <c r="E23" s="24"/>
      <c r="F23" s="24"/>
      <c r="G23" s="29"/>
      <c r="H23" s="24"/>
      <c r="I23" s="24"/>
      <c r="J23" s="24"/>
      <c r="K23" s="24"/>
      <c r="L23" s="25"/>
    </row>
    <row r="24" spans="1:12" ht="12" customHeight="1" x14ac:dyDescent="0.25">
      <c r="A24" s="26"/>
      <c r="B24" s="27" t="s">
        <v>38</v>
      </c>
      <c r="C24" s="28">
        <f>COUNTIF(Funções!K8:K592,"CEL")</f>
        <v>64</v>
      </c>
      <c r="D24" s="29"/>
      <c r="E24" s="30" t="s">
        <v>46</v>
      </c>
      <c r="F24" s="30" t="s">
        <v>47</v>
      </c>
      <c r="G24" s="28">
        <f>C24*3</f>
        <v>192</v>
      </c>
      <c r="H24" s="29"/>
      <c r="I24" s="29"/>
      <c r="J24" s="29"/>
      <c r="K24" s="29"/>
      <c r="L24" s="32"/>
    </row>
    <row r="25" spans="1:12" ht="12" customHeight="1" x14ac:dyDescent="0.25">
      <c r="A25" s="26"/>
      <c r="B25" s="27"/>
      <c r="C25" s="28">
        <f>COUNTIF(Funções!K8:K592,"CEA")</f>
        <v>24</v>
      </c>
      <c r="D25" s="29"/>
      <c r="E25" s="30" t="s">
        <v>48</v>
      </c>
      <c r="F25" s="30" t="s">
        <v>49</v>
      </c>
      <c r="G25" s="28">
        <f>C25*4</f>
        <v>96</v>
      </c>
      <c r="H25" s="29"/>
      <c r="I25" s="29"/>
      <c r="J25" s="29"/>
      <c r="K25" s="29"/>
      <c r="L25" s="32"/>
    </row>
    <row r="26" spans="1:12" ht="12" customHeight="1" x14ac:dyDescent="0.25">
      <c r="A26" s="26"/>
      <c r="B26" s="27"/>
      <c r="C26" s="28">
        <f>COUNTIF(Funções!K8:K592,"CEH")</f>
        <v>16</v>
      </c>
      <c r="D26" s="29"/>
      <c r="E26" s="30" t="s">
        <v>50</v>
      </c>
      <c r="F26" s="30" t="s">
        <v>51</v>
      </c>
      <c r="G26" s="28">
        <f>C26*6</f>
        <v>96</v>
      </c>
      <c r="H26" s="29"/>
      <c r="I26" s="29"/>
      <c r="J26" s="29"/>
      <c r="K26" s="29"/>
      <c r="L26" s="33"/>
    </row>
    <row r="27" spans="1:12" ht="6.75" customHeight="1" x14ac:dyDescent="0.25">
      <c r="A27" s="26"/>
      <c r="B27" s="27"/>
      <c r="C27" s="24"/>
      <c r="D27" s="29"/>
      <c r="E27" s="29"/>
      <c r="F27" s="29"/>
      <c r="G27" s="24"/>
      <c r="H27" s="29"/>
      <c r="I27" s="29"/>
      <c r="J27" s="29"/>
      <c r="K27" s="29"/>
      <c r="L27" s="32"/>
    </row>
    <row r="28" spans="1:12" ht="12" customHeight="1" x14ac:dyDescent="0.25">
      <c r="A28" s="26"/>
      <c r="B28" s="34" t="s">
        <v>52</v>
      </c>
      <c r="C28" s="28">
        <f>SUM(C24:C26)</f>
        <v>104</v>
      </c>
      <c r="D28" s="29"/>
      <c r="E28" s="29"/>
      <c r="F28" s="34" t="s">
        <v>52</v>
      </c>
      <c r="G28" s="28">
        <f>SUM(G24:G26)</f>
        <v>384</v>
      </c>
      <c r="H28" s="29"/>
      <c r="I28" s="41">
        <f>IF($G$45&lt;&gt;0,G28/$G$45,"")</f>
        <v>0.22299651567944251</v>
      </c>
      <c r="J28" s="29"/>
      <c r="K28" s="29"/>
      <c r="L28" s="32"/>
    </row>
    <row r="29" spans="1:12" ht="6" customHeight="1" x14ac:dyDescent="0.25">
      <c r="A29" s="37"/>
      <c r="B29" s="38"/>
      <c r="C29" s="28"/>
      <c r="D29" s="28"/>
      <c r="E29" s="28"/>
      <c r="F29" s="28"/>
      <c r="G29" s="28"/>
      <c r="H29" s="28"/>
      <c r="I29" s="28"/>
      <c r="J29" s="28"/>
      <c r="K29" s="28"/>
      <c r="L29" s="39"/>
    </row>
    <row r="30" spans="1:12" ht="12" customHeight="1" x14ac:dyDescent="0.25">
      <c r="A30" s="22"/>
      <c r="B30" s="23"/>
      <c r="C30" s="29"/>
      <c r="D30" s="24"/>
      <c r="E30" s="24"/>
      <c r="F30" s="24"/>
      <c r="G30" s="29"/>
      <c r="H30" s="24"/>
      <c r="I30" s="24"/>
      <c r="J30" s="24"/>
      <c r="K30" s="24"/>
      <c r="L30" s="25"/>
    </row>
    <row r="31" spans="1:12" ht="12" customHeight="1" x14ac:dyDescent="0.25">
      <c r="A31" s="26"/>
      <c r="B31" s="27" t="s">
        <v>36</v>
      </c>
      <c r="C31" s="28">
        <f>COUNTIF(Funções!K8:K592,"ALIL")</f>
        <v>28</v>
      </c>
      <c r="D31" s="29"/>
      <c r="E31" s="29" t="s">
        <v>46</v>
      </c>
      <c r="F31" s="29" t="s">
        <v>54</v>
      </c>
      <c r="G31" s="28">
        <f>C31*7</f>
        <v>196</v>
      </c>
      <c r="H31" s="29"/>
      <c r="I31" s="29"/>
      <c r="J31" s="29"/>
      <c r="K31" s="29"/>
      <c r="L31" s="32"/>
    </row>
    <row r="32" spans="1:12" ht="12" customHeight="1" x14ac:dyDescent="0.25">
      <c r="A32" s="26"/>
      <c r="B32" s="27"/>
      <c r="C32" s="28">
        <f>COUNTIF(Funções!K8:K592,"ALIA")</f>
        <v>4</v>
      </c>
      <c r="D32" s="29"/>
      <c r="E32" s="29" t="s">
        <v>48</v>
      </c>
      <c r="F32" s="29" t="s">
        <v>55</v>
      </c>
      <c r="G32" s="28">
        <f>C32*10</f>
        <v>40</v>
      </c>
      <c r="H32" s="29"/>
      <c r="I32" s="29"/>
      <c r="J32" s="29"/>
      <c r="K32" s="29"/>
      <c r="L32" s="32"/>
    </row>
    <row r="33" spans="1:12" ht="12" customHeight="1" x14ac:dyDescent="0.25">
      <c r="A33" s="26"/>
      <c r="B33" s="27"/>
      <c r="C33" s="28">
        <f>COUNTIF(Funções!K8:K592,"ALIH")</f>
        <v>1</v>
      </c>
      <c r="D33" s="29"/>
      <c r="E33" s="29" t="s">
        <v>50</v>
      </c>
      <c r="F33" s="29" t="s">
        <v>56</v>
      </c>
      <c r="G33" s="28">
        <f>C33*15</f>
        <v>15</v>
      </c>
      <c r="H33" s="29"/>
      <c r="I33" s="29"/>
      <c r="J33" s="29"/>
      <c r="K33" s="29"/>
      <c r="L33" s="33"/>
    </row>
    <row r="34" spans="1:12" ht="6.75" customHeight="1" x14ac:dyDescent="0.25">
      <c r="A34" s="26"/>
      <c r="B34" s="27"/>
      <c r="C34" s="24"/>
      <c r="D34" s="29"/>
      <c r="E34" s="29"/>
      <c r="F34" s="29"/>
      <c r="G34" s="24"/>
      <c r="H34" s="29"/>
      <c r="I34" s="29"/>
      <c r="J34" s="29"/>
      <c r="K34" s="29"/>
      <c r="L34" s="32"/>
    </row>
    <row r="35" spans="1:12" ht="12" customHeight="1" x14ac:dyDescent="0.25">
      <c r="A35" s="26"/>
      <c r="B35" s="34" t="s">
        <v>52</v>
      </c>
      <c r="C35" s="28">
        <f>SUM(C31:C33)</f>
        <v>33</v>
      </c>
      <c r="D35" s="29"/>
      <c r="E35" s="29"/>
      <c r="F35" s="34" t="s">
        <v>52</v>
      </c>
      <c r="G35" s="28">
        <f>SUM(G31:G33)</f>
        <v>251</v>
      </c>
      <c r="H35" s="29"/>
      <c r="I35" s="42">
        <f>IF($G$45&lt;&gt;0,G35/$G$45,"")</f>
        <v>0.14576074332171893</v>
      </c>
      <c r="J35" s="29"/>
      <c r="K35" s="29"/>
      <c r="L35" s="32"/>
    </row>
    <row r="36" spans="1:12" ht="6" customHeight="1" x14ac:dyDescent="0.25">
      <c r="A36" s="37"/>
      <c r="B36" s="38"/>
      <c r="C36" s="28"/>
      <c r="D36" s="28"/>
      <c r="E36" s="28"/>
      <c r="F36" s="28"/>
      <c r="G36" s="28"/>
      <c r="H36" s="28"/>
      <c r="I36" s="28"/>
      <c r="J36" s="28"/>
      <c r="K36" s="28"/>
      <c r="L36" s="39"/>
    </row>
    <row r="37" spans="1:12" ht="12" customHeight="1" x14ac:dyDescent="0.25">
      <c r="A37" s="22"/>
      <c r="B37" s="23"/>
      <c r="C37" s="29"/>
      <c r="D37" s="24"/>
      <c r="E37" s="24"/>
      <c r="F37" s="24"/>
      <c r="G37" s="29"/>
      <c r="H37" s="24"/>
      <c r="I37" s="24"/>
      <c r="J37" s="24"/>
      <c r="K37" s="24"/>
      <c r="L37" s="25"/>
    </row>
    <row r="38" spans="1:12" ht="12" customHeight="1" x14ac:dyDescent="0.25">
      <c r="A38" s="26"/>
      <c r="B38" s="27" t="s">
        <v>37</v>
      </c>
      <c r="C38" s="28">
        <f>COUNTIF(Funções!K8:K592,"AIEL")</f>
        <v>0</v>
      </c>
      <c r="D38" s="29"/>
      <c r="E38" s="29" t="s">
        <v>46</v>
      </c>
      <c r="F38" s="29" t="s">
        <v>53</v>
      </c>
      <c r="G38" s="28">
        <f>C38*5</f>
        <v>0</v>
      </c>
      <c r="H38" s="29"/>
      <c r="I38" s="29"/>
      <c r="J38" s="29"/>
      <c r="K38" s="29"/>
      <c r="L38" s="32"/>
    </row>
    <row r="39" spans="1:12" ht="12" customHeight="1" x14ac:dyDescent="0.25">
      <c r="A39" s="26"/>
      <c r="B39" s="27"/>
      <c r="C39" s="28">
        <f>COUNTIF(Funções!K8:K592,"AIEA")</f>
        <v>0</v>
      </c>
      <c r="D39" s="29"/>
      <c r="E39" s="29" t="s">
        <v>48</v>
      </c>
      <c r="F39" s="29" t="s">
        <v>54</v>
      </c>
      <c r="G39" s="28">
        <f>C39*7</f>
        <v>0</v>
      </c>
      <c r="H39" s="29"/>
      <c r="I39" s="29"/>
      <c r="J39" s="29"/>
      <c r="K39" s="29"/>
      <c r="L39" s="32"/>
    </row>
    <row r="40" spans="1:12" ht="12" customHeight="1" x14ac:dyDescent="0.25">
      <c r="A40" s="26"/>
      <c r="B40" s="27"/>
      <c r="C40" s="28">
        <f>COUNTIF(Funções!K8:K592,"AIEH")</f>
        <v>0</v>
      </c>
      <c r="D40" s="29"/>
      <c r="E40" s="29" t="s">
        <v>50</v>
      </c>
      <c r="F40" s="29" t="s">
        <v>55</v>
      </c>
      <c r="G40" s="28">
        <f>C40*10</f>
        <v>0</v>
      </c>
      <c r="H40" s="29"/>
      <c r="I40" s="29"/>
      <c r="J40" s="29"/>
      <c r="K40" s="29"/>
      <c r="L40" s="33"/>
    </row>
    <row r="41" spans="1:12" ht="6.75" customHeight="1" x14ac:dyDescent="0.25">
      <c r="A41" s="26"/>
      <c r="B41" s="27"/>
      <c r="C41" s="24"/>
      <c r="D41" s="29"/>
      <c r="E41" s="29"/>
      <c r="F41" s="29"/>
      <c r="G41" s="24"/>
      <c r="H41" s="29"/>
      <c r="I41" s="29"/>
      <c r="J41" s="29"/>
      <c r="K41" s="29"/>
      <c r="L41" s="32"/>
    </row>
    <row r="42" spans="1:12" ht="12" customHeight="1" x14ac:dyDescent="0.25">
      <c r="A42" s="26"/>
      <c r="B42" s="34" t="s">
        <v>52</v>
      </c>
      <c r="C42" s="28">
        <f>SUM(C38:C40)</f>
        <v>0</v>
      </c>
      <c r="D42" s="29"/>
      <c r="E42" s="29"/>
      <c r="F42" s="34" t="s">
        <v>52</v>
      </c>
      <c r="G42" s="28">
        <f>SUM(G38:G40)</f>
        <v>0</v>
      </c>
      <c r="H42" s="29"/>
      <c r="I42" s="43">
        <f>IF($G$45&lt;&gt;0,G42/$G$45,"")</f>
        <v>0</v>
      </c>
      <c r="J42" s="29"/>
      <c r="K42" s="29"/>
      <c r="L42" s="32"/>
    </row>
    <row r="43" spans="1:12" ht="6" customHeight="1" x14ac:dyDescent="0.25">
      <c r="A43" s="37"/>
      <c r="B43" s="38"/>
      <c r="C43" s="28"/>
      <c r="D43" s="28"/>
      <c r="E43" s="28"/>
      <c r="F43" s="28"/>
      <c r="G43" s="28"/>
      <c r="H43" s="28"/>
      <c r="I43" s="28"/>
      <c r="J43" s="28"/>
      <c r="K43" s="28"/>
      <c r="L43" s="39"/>
    </row>
    <row r="44" spans="1:12" ht="12" customHeight="1" x14ac:dyDescent="0.25">
      <c r="A44" s="26"/>
      <c r="B44" s="27"/>
      <c r="C44" s="29"/>
      <c r="D44" s="29"/>
      <c r="E44" s="29"/>
      <c r="F44" s="29"/>
      <c r="G44" s="29"/>
      <c r="H44" s="29"/>
      <c r="I44" s="29"/>
      <c r="J44" s="29"/>
      <c r="K44" s="29"/>
      <c r="L44" s="32"/>
    </row>
    <row r="45" spans="1:12" ht="12" customHeight="1" x14ac:dyDescent="0.25">
      <c r="A45" s="26"/>
      <c r="B45" s="27" t="s">
        <v>57</v>
      </c>
      <c r="C45" s="29"/>
      <c r="D45" s="29"/>
      <c r="E45" s="29"/>
      <c r="F45" s="29"/>
      <c r="G45" s="28">
        <f>SUM(G14+G21+G28+G35+G42)</f>
        <v>1722</v>
      </c>
      <c r="H45" s="29"/>
      <c r="I45" s="29"/>
      <c r="J45" s="29"/>
      <c r="K45" s="29"/>
      <c r="L45" s="32"/>
    </row>
    <row r="46" spans="1:12" ht="12" customHeight="1" x14ac:dyDescent="0.25">
      <c r="A46" s="26"/>
      <c r="B46" s="27" t="s">
        <v>58</v>
      </c>
      <c r="C46" s="29"/>
      <c r="D46" s="29"/>
      <c r="E46" s="29"/>
      <c r="F46" s="29"/>
      <c r="G46" s="28">
        <f>(C10+C11+C12)*4+(C17+C18+C19)*5+(C24+C25+C26)*4+(C31+C32+C33)*7+(C38+C39+C40)*5</f>
        <v>1559</v>
      </c>
      <c r="H46" s="29"/>
      <c r="I46" s="29"/>
      <c r="J46" s="29"/>
      <c r="K46" s="29"/>
      <c r="L46" s="32"/>
    </row>
    <row r="47" spans="1:12" ht="12" customHeight="1" x14ac:dyDescent="0.25">
      <c r="A47" s="26"/>
      <c r="B47" s="27" t="s">
        <v>59</v>
      </c>
      <c r="C47" s="29"/>
      <c r="D47" s="29"/>
      <c r="E47" s="29"/>
      <c r="F47" s="29"/>
      <c r="G47" s="28">
        <f>(C31+C32+C33)*35+(C38+C39+C40)*15</f>
        <v>1155</v>
      </c>
      <c r="H47" s="29"/>
      <c r="I47" s="29"/>
      <c r="J47" s="29"/>
      <c r="K47" s="29"/>
      <c r="L47" s="32"/>
    </row>
    <row r="48" spans="1:12" ht="12" customHeight="1" x14ac:dyDescent="0.25">
      <c r="A48" s="26"/>
      <c r="B48" s="27"/>
      <c r="C48" s="29"/>
      <c r="D48" s="29"/>
      <c r="E48" s="29"/>
      <c r="F48" s="29"/>
      <c r="G48" s="29"/>
      <c r="H48" s="29"/>
      <c r="I48" s="29"/>
      <c r="J48" s="29"/>
      <c r="K48" s="29"/>
      <c r="L48" s="32"/>
    </row>
    <row r="49" spans="1:12" ht="12" customHeight="1" x14ac:dyDescent="0.25">
      <c r="A49" s="26"/>
      <c r="B49" s="27"/>
      <c r="C49" s="29"/>
      <c r="D49" s="29"/>
      <c r="E49" s="29"/>
      <c r="F49" s="29"/>
      <c r="G49" s="29"/>
      <c r="H49" s="29"/>
      <c r="I49" s="29"/>
      <c r="J49" s="29"/>
      <c r="K49" s="29"/>
      <c r="L49" s="32"/>
    </row>
    <row r="50" spans="1:12" ht="12" customHeight="1" x14ac:dyDescent="0.25">
      <c r="A50" s="26"/>
      <c r="H50" s="29"/>
      <c r="I50" s="29"/>
      <c r="J50" s="29"/>
      <c r="L50" s="32"/>
    </row>
    <row r="51" spans="1:12" ht="13.5" customHeight="1" x14ac:dyDescent="0.25">
      <c r="A51" s="26"/>
      <c r="H51" s="29"/>
      <c r="I51" s="29"/>
      <c r="J51" s="29"/>
      <c r="L51" s="32"/>
    </row>
    <row r="52" spans="1:12" ht="12" customHeight="1" x14ac:dyDescent="0.25">
      <c r="A52" s="22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5"/>
    </row>
    <row r="53" spans="1:12" ht="12" customHeight="1" x14ac:dyDescent="0.25">
      <c r="A53" s="26"/>
      <c r="B53" s="27" t="s">
        <v>60</v>
      </c>
      <c r="C53" s="27"/>
      <c r="D53" s="27"/>
      <c r="E53" s="27"/>
      <c r="F53" s="27"/>
      <c r="G53" s="27"/>
      <c r="H53" s="27"/>
      <c r="I53" s="27"/>
      <c r="J53" s="27"/>
      <c r="K53" s="27"/>
      <c r="L53" s="32"/>
    </row>
    <row r="54" spans="1:12" ht="12" customHeight="1" x14ac:dyDescent="0.25">
      <c r="A54" s="26"/>
      <c r="B54" s="27"/>
      <c r="C54" s="27"/>
      <c r="D54" s="27"/>
      <c r="E54" s="44" t="s">
        <v>61</v>
      </c>
      <c r="F54" s="44" t="s">
        <v>62</v>
      </c>
      <c r="G54" s="44" t="s">
        <v>63</v>
      </c>
      <c r="H54" s="27"/>
      <c r="I54" s="27"/>
      <c r="J54" s="27"/>
      <c r="K54" s="27"/>
      <c r="L54" s="32"/>
    </row>
    <row r="55" spans="1:12" ht="12" customHeight="1" x14ac:dyDescent="0.25">
      <c r="A55" s="26"/>
      <c r="B55" s="179" t="s">
        <v>64</v>
      </c>
      <c r="C55" s="179"/>
      <c r="D55" s="179"/>
      <c r="E55" s="45">
        <f>SUMIF(Funções!$H$8:$H$685,"I",Funções!$N$8:$N$685)</f>
        <v>1441</v>
      </c>
      <c r="F55" s="45">
        <f>Contagem!U11</f>
        <v>1</v>
      </c>
      <c r="G55" s="46">
        <f>F55*E55</f>
        <v>1441</v>
      </c>
      <c r="H55" s="47"/>
      <c r="I55" s="47"/>
      <c r="J55" s="47"/>
      <c r="K55" s="48" t="s">
        <v>65</v>
      </c>
      <c r="L55" s="32"/>
    </row>
    <row r="56" spans="1:12" ht="12" customHeight="1" x14ac:dyDescent="0.25">
      <c r="A56" s="26"/>
      <c r="B56" s="179" t="s">
        <v>66</v>
      </c>
      <c r="C56" s="179"/>
      <c r="D56" s="179"/>
      <c r="E56" s="45">
        <f>SUMIF(Funções!$H$8:$H$685,"A",Funções!$N$8:$N$685)</f>
        <v>281</v>
      </c>
      <c r="F56" s="45">
        <f>Contagem!U12</f>
        <v>0.5</v>
      </c>
      <c r="G56" s="46">
        <f>F56*E56</f>
        <v>140.5</v>
      </c>
      <c r="H56" s="47"/>
      <c r="I56" s="47"/>
      <c r="J56" s="47"/>
      <c r="K56" s="49">
        <f>Contagem!W5</f>
        <v>1581.5</v>
      </c>
      <c r="L56" s="32"/>
    </row>
    <row r="57" spans="1:12" ht="12" customHeight="1" x14ac:dyDescent="0.25">
      <c r="A57" s="26"/>
      <c r="B57" s="179" t="s">
        <v>67</v>
      </c>
      <c r="C57" s="179"/>
      <c r="D57" s="179"/>
      <c r="E57" s="45">
        <f>SUMIF(Funções!$H$8:$H$684,"E",Funções!$N$8:$N$685)</f>
        <v>0</v>
      </c>
      <c r="F57" s="45">
        <f>Contagem!U13</f>
        <v>1</v>
      </c>
      <c r="G57" s="46">
        <f>F57*E57</f>
        <v>0</v>
      </c>
      <c r="H57" s="47"/>
      <c r="I57" s="47"/>
      <c r="J57" s="47"/>
      <c r="K57" s="27"/>
      <c r="L57" s="32"/>
    </row>
    <row r="58" spans="1:12" ht="12" customHeight="1" x14ac:dyDescent="0.25">
      <c r="A58" s="26"/>
      <c r="B58" s="179" t="s">
        <v>68</v>
      </c>
      <c r="C58" s="179"/>
      <c r="D58" s="179"/>
      <c r="E58" s="45">
        <f>SUMIF(Funções!$H$8:$H$685,"T",Funções!$N$8:$N$685)</f>
        <v>0</v>
      </c>
      <c r="F58" s="45">
        <f>Contagem!U14</f>
        <v>0.15</v>
      </c>
      <c r="G58" s="46">
        <f>F58*E58</f>
        <v>0</v>
      </c>
      <c r="H58" s="47"/>
      <c r="I58" s="47"/>
      <c r="J58" s="47"/>
      <c r="K58" s="27"/>
      <c r="L58" s="32"/>
    </row>
    <row r="59" spans="1:12" ht="12" customHeight="1" x14ac:dyDescent="0.25">
      <c r="A59" s="26"/>
      <c r="B59" s="179" t="s">
        <v>70</v>
      </c>
      <c r="C59" s="179"/>
      <c r="D59" s="179"/>
      <c r="E59" s="45">
        <f>SUMIF(Funções!$H$8:$H$685,"C",Funções!$N$8:$N$685)</f>
        <v>0</v>
      </c>
      <c r="F59" s="45">
        <v>0.2</v>
      </c>
      <c r="G59" s="46">
        <f>F59*E59</f>
        <v>0</v>
      </c>
      <c r="H59" s="47"/>
      <c r="I59" s="47"/>
      <c r="J59" s="47"/>
      <c r="K59" s="27"/>
      <c r="L59" s="32"/>
    </row>
    <row r="60" spans="1:12" ht="12" customHeight="1" x14ac:dyDescent="0.25">
      <c r="A60" s="50"/>
      <c r="B60" s="51"/>
      <c r="C60" s="52"/>
      <c r="D60" s="53"/>
      <c r="E60" s="54"/>
      <c r="F60" s="53"/>
      <c r="G60" s="55"/>
      <c r="H60" s="56"/>
      <c r="I60" s="56"/>
      <c r="J60" s="56"/>
      <c r="K60" s="57"/>
      <c r="L60" s="58"/>
    </row>
    <row r="61" spans="1:12" ht="12" customHeight="1" x14ac:dyDescent="0.25">
      <c r="B61" s="59"/>
      <c r="C61" s="60"/>
      <c r="E61" s="61"/>
      <c r="G61" s="62"/>
      <c r="H61" s="47"/>
      <c r="I61" s="47"/>
      <c r="J61" s="47"/>
      <c r="K61" s="63"/>
    </row>
    <row r="62" spans="1:12" ht="12" customHeight="1" x14ac:dyDescent="0.25">
      <c r="B62" s="59"/>
      <c r="C62" s="60"/>
      <c r="E62" s="61"/>
      <c r="G62" s="62"/>
      <c r="H62" s="47"/>
      <c r="I62" s="47"/>
      <c r="J62" s="47"/>
      <c r="K62" s="63"/>
    </row>
  </sheetData>
  <mergeCells count="19">
    <mergeCell ref="B59:D59"/>
    <mergeCell ref="B57:D57"/>
    <mergeCell ref="B58:D58"/>
    <mergeCell ref="H6:J6"/>
    <mergeCell ref="K6:L6"/>
    <mergeCell ref="A7:B8"/>
    <mergeCell ref="C7:F8"/>
    <mergeCell ref="B55:D55"/>
    <mergeCell ref="B56:D56"/>
    <mergeCell ref="G7:G8"/>
    <mergeCell ref="H7:H8"/>
    <mergeCell ref="I7:J8"/>
    <mergeCell ref="K7:L8"/>
    <mergeCell ref="F6:G6"/>
    <mergeCell ref="A1:L3"/>
    <mergeCell ref="A4:E4"/>
    <mergeCell ref="F4:L4"/>
    <mergeCell ref="A5:E5"/>
    <mergeCell ref="F5:L5"/>
  </mergeCells>
  <phoneticPr fontId="33" type="noConversion"/>
  <pageMargins left="0.74791666666666667" right="0.74791666666666667" top="1.3097222222222222" bottom="0.98402777777777772" header="0.51180555555555551" footer="0.49236111111111114"/>
  <pageSetup paperSize="9" firstPageNumber="0" orientation="portrait" horizontalDpi="300" verticalDpi="300"/>
  <headerFooter alignWithMargins="0">
    <oddFooter>&amp;R&amp;"Tahoma,Normal"&amp;8&amp;F - &amp;A</oddFooter>
  </headerFooter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9</vt:i4>
      </vt:variant>
    </vt:vector>
  </HeadingPairs>
  <TitlesOfParts>
    <vt:vector size="12" baseType="lpstr">
      <vt:lpstr>Contagem</vt:lpstr>
      <vt:lpstr>Funções</vt:lpstr>
      <vt:lpstr>Sumário</vt:lpstr>
      <vt:lpstr>Funções!Area_de_impressao</vt:lpstr>
      <vt:lpstr>Sumário!Area_de_impressao</vt:lpstr>
      <vt:lpstr>Data</vt:lpstr>
      <vt:lpstr>Projeto</vt:lpstr>
      <vt:lpstr>Responsável</vt:lpstr>
      <vt:lpstr>Revisão</vt:lpstr>
      <vt:lpstr>Revisor</vt:lpstr>
      <vt:lpstr>Funções!Titulos_de_impressao</vt:lpstr>
      <vt:lpstr>UFPB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Cássio Guedes</dc:creator>
  <cp:lastModifiedBy>Rodrigo Medeiros</cp:lastModifiedBy>
  <cp:lastPrinted>2013-12-12T19:12:30Z</cp:lastPrinted>
  <dcterms:created xsi:type="dcterms:W3CDTF">2011-10-06T19:57:08Z</dcterms:created>
  <dcterms:modified xsi:type="dcterms:W3CDTF">2016-06-02T01:19:42Z</dcterms:modified>
</cp:coreProperties>
</file>